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приложение 5 " sheetId="1" r:id="rId1"/>
  </sheets>
  <definedNames>
    <definedName name="_xlnm.Print_Titles" localSheetId="0">'приложение 5 '!$8:$12</definedName>
    <definedName name="_xlnm.Print_Area" localSheetId="0">'приложение 5 '!$A$1:$J$192</definedName>
  </definedNames>
  <calcPr calcId="145621"/>
</workbook>
</file>

<file path=xl/calcChain.xml><?xml version="1.0" encoding="utf-8"?>
<calcChain xmlns="http://schemas.openxmlformats.org/spreadsheetml/2006/main">
  <c r="G192" i="1" l="1"/>
  <c r="G77" i="1" l="1"/>
  <c r="G105" i="1" l="1"/>
  <c r="H105" i="1"/>
  <c r="G108" i="1"/>
  <c r="I74" i="1" l="1"/>
  <c r="G78" i="1" l="1"/>
  <c r="I55" i="1" l="1"/>
  <c r="H55" i="1"/>
  <c r="G61" i="1"/>
  <c r="I62" i="1" l="1"/>
  <c r="G71" i="1"/>
  <c r="I21" i="1" l="1"/>
  <c r="G24" i="1"/>
  <c r="I175" i="1" l="1"/>
  <c r="H37" i="1" l="1"/>
  <c r="I17" i="1" l="1"/>
  <c r="G20" i="1"/>
  <c r="H62" i="1" l="1"/>
  <c r="G65" i="1"/>
  <c r="I37" i="1" l="1"/>
  <c r="H48" i="1"/>
  <c r="G43" i="1"/>
  <c r="G37" i="1" l="1"/>
  <c r="G25" i="1" l="1"/>
  <c r="H171" i="1" l="1"/>
  <c r="I171" i="1"/>
  <c r="G174" i="1"/>
  <c r="H111" i="1" l="1"/>
  <c r="I111" i="1"/>
  <c r="J111" i="1"/>
  <c r="G113" i="1"/>
  <c r="G114" i="1"/>
  <c r="G112" i="1"/>
  <c r="G111" i="1" l="1"/>
  <c r="G173" i="1"/>
  <c r="H102" i="1" l="1"/>
  <c r="H155" i="1" l="1"/>
  <c r="H92" i="1" l="1"/>
  <c r="I92" i="1"/>
  <c r="H88" i="1" l="1"/>
  <c r="H86" i="1" l="1"/>
  <c r="I86" i="1"/>
  <c r="G87" i="1"/>
  <c r="G86" i="1" s="1"/>
  <c r="J86" i="1"/>
  <c r="I94" i="1" l="1"/>
  <c r="H94" i="1"/>
  <c r="H142" i="1" l="1"/>
  <c r="G144" i="1"/>
  <c r="G91" i="1" l="1"/>
  <c r="G166" i="1" l="1"/>
  <c r="G165" i="1"/>
  <c r="G67" i="1"/>
  <c r="G164" i="1"/>
  <c r="I102" i="1"/>
  <c r="G102" i="1" s="1"/>
  <c r="G104" i="1"/>
  <c r="G97" i="1"/>
  <c r="G98" i="1"/>
  <c r="G163" i="1"/>
  <c r="H80" i="1"/>
  <c r="G83" i="1"/>
  <c r="G157" i="1"/>
  <c r="G158" i="1"/>
  <c r="G159" i="1"/>
  <c r="G160" i="1"/>
  <c r="G161" i="1"/>
  <c r="G162" i="1"/>
  <c r="G52" i="1"/>
  <c r="G57" i="1"/>
  <c r="G122" i="1" l="1"/>
  <c r="I26" i="1" l="1"/>
  <c r="G29" i="1"/>
  <c r="G149" i="1" l="1"/>
  <c r="G150" i="1"/>
  <c r="G151" i="1"/>
  <c r="G152" i="1"/>
  <c r="G153" i="1"/>
  <c r="G148" i="1"/>
  <c r="G53" i="1"/>
  <c r="I48" i="1"/>
  <c r="G50" i="1"/>
  <c r="G51" i="1"/>
  <c r="H131" i="1" l="1"/>
  <c r="G131" i="1"/>
  <c r="H124" i="1" l="1"/>
  <c r="I124" i="1"/>
  <c r="G126" i="1"/>
  <c r="G127" i="1"/>
  <c r="G128" i="1"/>
  <c r="G129" i="1"/>
  <c r="G130" i="1"/>
  <c r="G179" i="1" l="1"/>
  <c r="G178" i="1"/>
  <c r="G66" i="1" l="1"/>
  <c r="G68" i="1"/>
  <c r="I88" i="1" l="1"/>
  <c r="G88" i="1" s="1"/>
  <c r="G89" i="1"/>
  <c r="G90" i="1"/>
  <c r="G103" i="1"/>
  <c r="I80" i="1" l="1"/>
  <c r="G82" i="1"/>
  <c r="G23" i="1"/>
  <c r="G60" i="1" l="1"/>
  <c r="H30" i="1"/>
  <c r="I30" i="1"/>
  <c r="G31" i="1"/>
  <c r="H194" i="1" l="1"/>
  <c r="I194" i="1"/>
  <c r="H184" i="1"/>
  <c r="I184" i="1"/>
  <c r="G186" i="1"/>
  <c r="G185" i="1"/>
  <c r="H182" i="1"/>
  <c r="I182" i="1"/>
  <c r="G183" i="1"/>
  <c r="G182" i="1" s="1"/>
  <c r="H175" i="1"/>
  <c r="J175" i="1"/>
  <c r="G177" i="1"/>
  <c r="G180" i="1"/>
  <c r="G181" i="1"/>
  <c r="G176" i="1"/>
  <c r="G172" i="1"/>
  <c r="G171" i="1" s="1"/>
  <c r="H169" i="1"/>
  <c r="I169" i="1"/>
  <c r="G170" i="1"/>
  <c r="G169" i="1" s="1"/>
  <c r="H167" i="1"/>
  <c r="I167" i="1"/>
  <c r="J167" i="1"/>
  <c r="G168" i="1"/>
  <c r="G167" i="1" s="1"/>
  <c r="I155" i="1"/>
  <c r="G156" i="1"/>
  <c r="G155" i="1" s="1"/>
  <c r="H145" i="1"/>
  <c r="I145" i="1"/>
  <c r="G146" i="1"/>
  <c r="G145" i="1" s="1"/>
  <c r="H138" i="1"/>
  <c r="I138" i="1"/>
  <c r="H140" i="1"/>
  <c r="I140" i="1"/>
  <c r="I142" i="1"/>
  <c r="G139" i="1"/>
  <c r="G138" i="1" s="1"/>
  <c r="G141" i="1"/>
  <c r="G140" i="1" s="1"/>
  <c r="G143" i="1"/>
  <c r="G142" i="1" s="1"/>
  <c r="H134" i="1"/>
  <c r="I134" i="1"/>
  <c r="G136" i="1"/>
  <c r="G135" i="1"/>
  <c r="I131" i="1"/>
  <c r="G125" i="1"/>
  <c r="G124" i="1" s="1"/>
  <c r="H120" i="1"/>
  <c r="I120" i="1"/>
  <c r="G123" i="1"/>
  <c r="G121" i="1"/>
  <c r="H118" i="1"/>
  <c r="I118" i="1"/>
  <c r="G119" i="1"/>
  <c r="G118" i="1" s="1"/>
  <c r="I105" i="1"/>
  <c r="G107" i="1"/>
  <c r="G109" i="1"/>
  <c r="G110" i="1"/>
  <c r="G106" i="1"/>
  <c r="H99" i="1"/>
  <c r="I99" i="1"/>
  <c r="G100" i="1"/>
  <c r="G96" i="1"/>
  <c r="G95" i="1"/>
  <c r="G93" i="1"/>
  <c r="G92" i="1" s="1"/>
  <c r="G84" i="1"/>
  <c r="G85" i="1"/>
  <c r="G81" i="1"/>
  <c r="H74" i="1"/>
  <c r="G79" i="1"/>
  <c r="G75" i="1"/>
  <c r="G64" i="1"/>
  <c r="G70" i="1"/>
  <c r="G72" i="1"/>
  <c r="G63" i="1"/>
  <c r="G58" i="1"/>
  <c r="G59" i="1"/>
  <c r="G56" i="1"/>
  <c r="G54" i="1"/>
  <c r="G49" i="1"/>
  <c r="H45" i="1"/>
  <c r="I45" i="1"/>
  <c r="G47" i="1"/>
  <c r="G46" i="1"/>
  <c r="G39" i="1"/>
  <c r="G40" i="1"/>
  <c r="G42" i="1"/>
  <c r="G38" i="1"/>
  <c r="H34" i="1"/>
  <c r="I34" i="1"/>
  <c r="G36" i="1"/>
  <c r="G35" i="1"/>
  <c r="G33" i="1"/>
  <c r="G32" i="1"/>
  <c r="H26" i="1"/>
  <c r="G28" i="1"/>
  <c r="G27" i="1"/>
  <c r="H21" i="1"/>
  <c r="G22" i="1"/>
  <c r="G21" i="1" s="1"/>
  <c r="H17" i="1"/>
  <c r="G19" i="1"/>
  <c r="G18" i="1"/>
  <c r="G17" i="1" s="1"/>
  <c r="H14" i="1"/>
  <c r="I14" i="1"/>
  <c r="G16" i="1"/>
  <c r="G15" i="1"/>
  <c r="G94" i="1" l="1"/>
  <c r="G55" i="1"/>
  <c r="G62" i="1"/>
  <c r="H73" i="1"/>
  <c r="H115" i="1" s="1"/>
  <c r="G80" i="1"/>
  <c r="G120" i="1"/>
  <c r="G26" i="1"/>
  <c r="G99" i="1"/>
  <c r="G30" i="1"/>
  <c r="G34" i="1"/>
  <c r="G45" i="1"/>
  <c r="G48" i="1"/>
  <c r="G134" i="1"/>
  <c r="G147" i="1"/>
  <c r="G194" i="1"/>
  <c r="G175" i="1"/>
  <c r="G184" i="1"/>
  <c r="I137" i="1"/>
  <c r="G14" i="1"/>
  <c r="H137" i="1"/>
  <c r="G137" i="1"/>
  <c r="H147" i="1"/>
  <c r="H191" i="1" s="1"/>
  <c r="I147" i="1"/>
  <c r="J147" i="1"/>
  <c r="I191" i="1" l="1"/>
  <c r="H192" i="1"/>
  <c r="G191" i="1"/>
  <c r="H195" i="1"/>
  <c r="J184" i="1"/>
  <c r="J157" i="1" l="1"/>
  <c r="J182" i="1" l="1"/>
  <c r="J171" i="1"/>
  <c r="J169" i="1"/>
  <c r="J155" i="1"/>
  <c r="J134" i="1" l="1"/>
  <c r="J145" i="1"/>
  <c r="J142" i="1"/>
  <c r="J140" i="1"/>
  <c r="J138" i="1"/>
  <c r="J131" i="1"/>
  <c r="J124" i="1"/>
  <c r="J118" i="1"/>
  <c r="J137" i="1" l="1"/>
  <c r="J80" i="1"/>
  <c r="G154" i="1" l="1"/>
  <c r="J120" i="1"/>
  <c r="J105" i="1"/>
  <c r="J99" i="1"/>
  <c r="J94" i="1"/>
  <c r="J76" i="1"/>
  <c r="J74" i="1" s="1"/>
  <c r="J73" i="1" s="1"/>
  <c r="I76" i="1"/>
  <c r="J62" i="1"/>
  <c r="J55" i="1"/>
  <c r="J48" i="1"/>
  <c r="J45" i="1"/>
  <c r="J37" i="1"/>
  <c r="J34" i="1"/>
  <c r="J30" i="1"/>
  <c r="J26" i="1"/>
  <c r="J17" i="1"/>
  <c r="J14" i="1"/>
  <c r="G76" i="1" l="1"/>
  <c r="G74" i="1" s="1"/>
  <c r="J191" i="1"/>
  <c r="J115" i="1"/>
  <c r="G73" i="1" l="1"/>
  <c r="I73" i="1"/>
  <c r="I115" i="1" s="1"/>
  <c r="I192" i="1" s="1"/>
  <c r="J192" i="1"/>
  <c r="G115" i="1" l="1"/>
  <c r="I195" i="1"/>
  <c r="G195" i="1" l="1"/>
</calcChain>
</file>

<file path=xl/sharedStrings.xml><?xml version="1.0" encoding="utf-8"?>
<sst xmlns="http://schemas.openxmlformats.org/spreadsheetml/2006/main" count="731" uniqueCount="223">
  <si>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</si>
  <si>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</si>
  <si>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</si>
  <si>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</si>
  <si>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</si>
  <si>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</si>
  <si>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</si>
  <si>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</si>
  <si>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</si>
  <si>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</si>
  <si>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</si>
  <si>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</si>
  <si>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</si>
  <si>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</si>
  <si>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</si>
  <si>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</si>
  <si>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</si>
  <si>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</si>
  <si>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</si>
  <si>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</si>
  <si>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</si>
  <si>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</si>
  <si>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</si>
  <si>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</si>
  <si>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</si>
  <si>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</si>
  <si>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</si>
  <si>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</si>
  <si>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</si>
  <si>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</si>
  <si>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</si>
  <si>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</si>
  <si>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</si>
  <si>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</si>
  <si>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</si>
  <si>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</si>
  <si>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</si>
  <si>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</si>
  <si>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</si>
  <si>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</si>
  <si>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</si>
  <si>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</si>
  <si>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</si>
  <si>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</si>
  <si>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</si>
  <si>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</si>
  <si>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</si>
  <si>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</si>
  <si>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</si>
  <si>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</si>
  <si>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</si>
  <si>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</si>
  <si>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</si>
  <si>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</si>
  <si>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</si>
  <si>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</si>
  <si>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</si>
  <si>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</si>
  <si>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</si>
  <si>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</si>
  <si>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</si>
  <si>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</si>
  <si>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</si>
  <si>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</si>
  <si>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</si>
  <si>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</si>
  <si>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</si>
  <si>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</si>
  <si>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</si>
  <si>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</si>
  <si>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</si>
  <si>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</si>
  <si>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</si>
  <si>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</si>
  <si>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</si>
  <si>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</si>
  <si>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</si>
  <si>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</si>
  <si>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</si>
  <si>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</si>
  <si>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</si>
  <si>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</si>
  <si>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</si>
  <si>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</si>
  <si>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</si>
  <si>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</si>
  <si>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</si>
  <si>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</si>
  <si>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</si>
  <si>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</si>
  <si>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</si>
  <si>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</si>
  <si>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</si>
  <si>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</si>
  <si>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</si>
  <si>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</si>
  <si>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</si>
  <si>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</si>
  <si>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</si>
  <si>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</si>
  <si>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</si>
  <si>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</si>
  <si>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</si>
  <si>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</si>
  <si>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</si>
  <si>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</si>
  <si>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</si>
  <si>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</si>
  <si>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</si>
  <si>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</si>
  <si>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</si>
  <si>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</si>
  <si>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</si>
  <si>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</si>
  <si>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</si>
  <si>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</si>
  <si>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</si>
  <si>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</si>
  <si>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</si>
  <si>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</si>
  <si>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</si>
  <si>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</si>
  <si>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</si>
  <si>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</si>
  <si>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</si>
  <si>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</si>
  <si>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</si>
  <si>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</si>
  <si>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</si>
  <si>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</si>
  <si>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</si>
  <si>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</si>
  <si>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</si>
  <si>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</si>
  <si>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</si>
  <si>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</si>
  <si>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</si>
  <si>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</si>
  <si>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</si>
  <si>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</si>
  <si>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</si>
  <si>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</si>
  <si>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</si>
  <si>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</si>
  <si>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</si>
  <si>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</si>
  <si>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</si>
  <si>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</si>
  <si>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</si>
  <si>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</si>
  <si>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</si>
  <si>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</si>
  <si>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</si>
  <si>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</si>
  <si>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</si>
  <si>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</si>
  <si>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</si>
  <si>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</si>
  <si>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</si>
  <si>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</si>
  <si>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</si>
  <si>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</si>
  <si>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</si>
  <si>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</si>
  <si>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</si>
  <si>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</si>
  <si>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</si>
  <si>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</si>
  <si>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</si>
  <si>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</si>
  <si>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</si>
  <si>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</si>
  <si>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</si>
  <si>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</si>
  <si>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</si>
  <si>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</si>
  <si>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</si>
  <si>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</si>
  <si>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</si>
  <si>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</si>
  <si>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</si>
  <si>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</si>
  <si>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</si>
  <si>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</si>
  <si>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</si>
  <si>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</si>
  <si>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</si>
  <si>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</si>
  <si>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</si>
  <si>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</si>
  <si>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</si>
  <si>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МКУ "Служба обеспечения"</t>
  </si>
  <si>
    <t>7950120</t>
  </si>
  <si>
    <t>0020400</t>
  </si>
  <si>
    <t>МКУ Капитальное строительство</t>
  </si>
  <si>
    <t>администрация (подготовка к осенне-зимнему сезону)</t>
  </si>
  <si>
    <t>МКУ "Капитальное строительство" (детский сад в п.Высокий)</t>
  </si>
  <si>
    <t>7950132</t>
  </si>
  <si>
    <t>4362402</t>
  </si>
  <si>
    <t>5220101</t>
  </si>
  <si>
    <t>подпрограмма 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</si>
  <si>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</si>
  <si>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Обеспечение  мероприятий по переселению граждан из аварийного жилищного фонда за счет средств бюджета ХМАО-Югры</t>
  </si>
  <si>
    <t>0980102</t>
  </si>
  <si>
    <t>0980202</t>
  </si>
  <si>
    <t>0980210</t>
  </si>
  <si>
    <t>5100301</t>
  </si>
  <si>
    <t>7950143</t>
  </si>
  <si>
    <t>Департамент муниципальной собственности (адресная муниципальная программа "Расселение граждан из помещений, приспособленных для проживания строений на территории улиц Губкина и Заречная города Мегион на 2013-2014 годы")</t>
  </si>
  <si>
    <t>7950144</t>
  </si>
  <si>
    <t>Региональная адресная  программа  по переселению граждан  из аварийного жилищного фонда на 2013-2015 годы</t>
  </si>
  <si>
    <t>Приложение 5</t>
  </si>
  <si>
    <t xml:space="preserve"> программы "Содействие развитию жилищного строительства на 2012-2013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года", адресная целевая программа "Расселение граждан из помещений, приспособленных для проживания в связи с освобождением земельных участков для нужд городского округа город Мегион на 2013 год"</t>
  </si>
  <si>
    <t>программа "Молодежь Югры на 2011-2013 годы", подпрограмма "Развитие потенциала мололодежи"</t>
  </si>
  <si>
    <t>Департамент муниципальной собственности (подпрограмма "Доступное жилье молодым")</t>
  </si>
  <si>
    <t>1008820</t>
  </si>
  <si>
    <t>Департамент муниципальной собственности, в том числе:</t>
  </si>
  <si>
    <t>Департамент муниципальной собственности (подпрограмма "Стимулирование жилищного строительства"), в том числе:</t>
  </si>
  <si>
    <t xml:space="preserve">на расселение граждан из помещений, приспособленных для проживанияв связи с освобождением земельных участков </t>
  </si>
  <si>
    <t xml:space="preserve"> программа "Капитальный ремонт, рекострукция и ремонт  муниципального жилищного фонда городского округа город Мегион на 2012 и плановый период 2013-2014 годов" </t>
  </si>
  <si>
    <t>программы "Развитие транспортной системы Ханты-Мансийского автономного округа - Югры" на 2011-2013 годы (подпрограмма "Автомобильные дорога"),  "Развитие транспортной системы городского округа город Мегион на 2012-2014 годы"</t>
  </si>
  <si>
    <t>5227601</t>
  </si>
  <si>
    <t>от_13.11.2013 №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</si>
</sst>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164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0" zoomScaleNormal="90" workbookViewId="0">
      <selection activeCell="H4" sqref="H4:L4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5"/>
    <col min="5" max="5" width="9.28515625" style="45" bestFit="1" customWidth="1"/>
    <col min="6" max="6" width="14.7109375" style="45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75" t="s">
        <v>211</v>
      </c>
      <c r="I1" s="75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75" t="s">
        <v>0</v>
      </c>
      <c r="I2" s="75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75" t="s">
        <v>1</v>
      </c>
      <c r="I3" s="75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75" t="s">
        <v>222</v>
      </c>
      <c r="I4" s="75"/>
      <c r="J4" s="75"/>
      <c r="K4" s="75"/>
      <c r="L4" s="75"/>
    </row>
    <row r="6" spans="1:12" s="8" customFormat="1" ht="47.25" customHeight="1" x14ac:dyDescent="0.25">
      <c r="A6" s="76" t="s">
        <v>2</v>
      </c>
      <c r="B6" s="76"/>
      <c r="C6" s="76"/>
      <c r="D6" s="76"/>
      <c r="E6" s="76"/>
      <c r="F6" s="76"/>
      <c r="G6" s="76"/>
      <c r="H6" s="76"/>
    </row>
    <row r="8" spans="1:12" s="11" customFormat="1" ht="15" customHeight="1" x14ac:dyDescent="0.2">
      <c r="A8" s="67" t="s">
        <v>3</v>
      </c>
      <c r="B8" s="47"/>
      <c r="C8" s="67" t="s">
        <v>4</v>
      </c>
      <c r="D8" s="67" t="s">
        <v>5</v>
      </c>
      <c r="E8" s="67" t="s">
        <v>79</v>
      </c>
      <c r="F8" s="67" t="s">
        <v>6</v>
      </c>
      <c r="G8" s="67" t="s">
        <v>7</v>
      </c>
      <c r="H8" s="69" t="s">
        <v>8</v>
      </c>
      <c r="I8" s="70"/>
      <c r="J8" s="71"/>
    </row>
    <row r="9" spans="1:12" s="11" customFormat="1" ht="15" customHeight="1" x14ac:dyDescent="0.2">
      <c r="A9" s="68"/>
      <c r="B9" s="48"/>
      <c r="C9" s="68"/>
      <c r="D9" s="68"/>
      <c r="E9" s="68"/>
      <c r="F9" s="68"/>
      <c r="G9" s="68"/>
      <c r="H9" s="72" t="s">
        <v>9</v>
      </c>
      <c r="I9" s="72" t="s">
        <v>167</v>
      </c>
      <c r="J9" s="72" t="s">
        <v>10</v>
      </c>
    </row>
    <row r="10" spans="1:12" s="11" customFormat="1" ht="15" customHeight="1" x14ac:dyDescent="0.2">
      <c r="A10" s="68"/>
      <c r="B10" s="48"/>
      <c r="C10" s="68"/>
      <c r="D10" s="68"/>
      <c r="E10" s="68"/>
      <c r="F10" s="68"/>
      <c r="G10" s="68"/>
      <c r="H10" s="68"/>
      <c r="I10" s="68"/>
      <c r="J10" s="68"/>
    </row>
    <row r="11" spans="1:12" s="11" customFormat="1" ht="74.25" customHeight="1" x14ac:dyDescent="0.2">
      <c r="A11" s="68"/>
      <c r="B11" s="48" t="s">
        <v>87</v>
      </c>
      <c r="C11" s="68"/>
      <c r="D11" s="68"/>
      <c r="E11" s="68"/>
      <c r="F11" s="68"/>
      <c r="G11" s="68"/>
      <c r="H11" s="68"/>
      <c r="I11" s="68"/>
      <c r="J11" s="68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73" t="s">
        <v>11</v>
      </c>
      <c r="B13" s="73"/>
      <c r="C13" s="74"/>
      <c r="D13" s="74"/>
      <c r="E13" s="74"/>
      <c r="F13" s="74"/>
      <c r="G13" s="74"/>
      <c r="H13" s="74"/>
      <c r="I13" s="74"/>
      <c r="J13" s="74"/>
    </row>
    <row r="14" spans="1:12" ht="61.5" customHeight="1" x14ac:dyDescent="0.25">
      <c r="A14" s="15" t="s">
        <v>130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0.25" customHeight="1" x14ac:dyDescent="0.25">
      <c r="A15" s="17" t="s">
        <v>80</v>
      </c>
      <c r="B15" s="17"/>
      <c r="C15" s="18" t="s">
        <v>12</v>
      </c>
      <c r="D15" s="18" t="s">
        <v>13</v>
      </c>
      <c r="E15" s="2" t="s">
        <v>14</v>
      </c>
      <c r="F15" s="2" t="s">
        <v>221</v>
      </c>
      <c r="G15" s="3">
        <f>SUM(H15:I15)</f>
        <v>11592</v>
      </c>
      <c r="H15" s="3"/>
      <c r="I15" s="3">
        <v>11592</v>
      </c>
      <c r="J15" s="3"/>
    </row>
    <row r="16" spans="1:12" ht="22.5" customHeight="1" x14ac:dyDescent="0.25">
      <c r="A16" s="17" t="s">
        <v>80</v>
      </c>
      <c r="B16" s="17" t="s">
        <v>133</v>
      </c>
      <c r="C16" s="18" t="s">
        <v>12</v>
      </c>
      <c r="D16" s="18" t="s">
        <v>13</v>
      </c>
      <c r="E16" s="2" t="s">
        <v>14</v>
      </c>
      <c r="F16" s="2" t="s">
        <v>15</v>
      </c>
      <c r="G16" s="3">
        <f>SUM(H16:I16)</f>
        <v>247.8</v>
      </c>
      <c r="H16" s="3">
        <v>247.8</v>
      </c>
      <c r="I16" s="3"/>
      <c r="J16" s="3"/>
    </row>
    <row r="17" spans="1:10" ht="45.75" customHeight="1" x14ac:dyDescent="0.25">
      <c r="A17" s="19" t="s">
        <v>173</v>
      </c>
      <c r="B17" s="19"/>
      <c r="C17" s="16"/>
      <c r="D17" s="16"/>
      <c r="E17" s="6"/>
      <c r="F17" s="6"/>
      <c r="G17" s="7">
        <f>SUM(G18:G20)</f>
        <v>8498.2999999999993</v>
      </c>
      <c r="H17" s="7">
        <f t="shared" ref="H17" si="1">SUM(H18:H19)</f>
        <v>843.3</v>
      </c>
      <c r="I17" s="7">
        <f>SUM(I18:J20)</f>
        <v>7655</v>
      </c>
      <c r="J17" s="7">
        <f>SUM(J18:J19)</f>
        <v>0</v>
      </c>
    </row>
    <row r="18" spans="1:10" ht="21.75" customHeight="1" x14ac:dyDescent="0.25">
      <c r="A18" s="20" t="s">
        <v>81</v>
      </c>
      <c r="B18" s="20"/>
      <c r="C18" s="18" t="s">
        <v>16</v>
      </c>
      <c r="D18" s="18" t="s">
        <v>13</v>
      </c>
      <c r="E18" s="2" t="s">
        <v>17</v>
      </c>
      <c r="F18" s="2" t="s">
        <v>18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81</v>
      </c>
      <c r="B19" s="20"/>
      <c r="C19" s="18" t="s">
        <v>16</v>
      </c>
      <c r="D19" s="18" t="s">
        <v>13</v>
      </c>
      <c r="E19" s="2" t="s">
        <v>17</v>
      </c>
      <c r="F19" s="2" t="s">
        <v>19</v>
      </c>
      <c r="G19" s="3">
        <f>SUM(H19:I19)</f>
        <v>843.3</v>
      </c>
      <c r="H19" s="21">
        <v>843.3</v>
      </c>
      <c r="I19" s="3"/>
      <c r="J19" s="3"/>
    </row>
    <row r="20" spans="1:10" ht="23.25" customHeight="1" x14ac:dyDescent="0.25">
      <c r="A20" s="20" t="s">
        <v>148</v>
      </c>
      <c r="B20" s="20"/>
      <c r="C20" s="18" t="s">
        <v>46</v>
      </c>
      <c r="D20" s="18" t="s">
        <v>39</v>
      </c>
      <c r="E20" s="2" t="s">
        <v>14</v>
      </c>
      <c r="F20" s="2" t="s">
        <v>18</v>
      </c>
      <c r="G20" s="3">
        <f>SUM(H20:I20)</f>
        <v>65</v>
      </c>
      <c r="H20" s="21"/>
      <c r="I20" s="3">
        <v>65</v>
      </c>
      <c r="J20" s="3"/>
    </row>
    <row r="21" spans="1:10" ht="15.75" x14ac:dyDescent="0.25">
      <c r="A21" s="19" t="s">
        <v>131</v>
      </c>
      <c r="B21" s="19"/>
      <c r="C21" s="16"/>
      <c r="D21" s="16"/>
      <c r="E21" s="6"/>
      <c r="F21" s="6"/>
      <c r="G21" s="7">
        <f>SUM(G22+G23+G25+G24)</f>
        <v>3878.0999999999995</v>
      </c>
      <c r="H21" s="7">
        <f t="shared" ref="H21" si="2">SUM(H22)</f>
        <v>0</v>
      </c>
      <c r="I21" s="7">
        <f>SUM(I22+I23+I25+I24)</f>
        <v>3878.0999999999995</v>
      </c>
      <c r="J21" s="7"/>
    </row>
    <row r="22" spans="1:10" ht="19.5" customHeight="1" x14ac:dyDescent="0.25">
      <c r="A22" s="20" t="s">
        <v>81</v>
      </c>
      <c r="B22" s="20"/>
      <c r="C22" s="18" t="s">
        <v>16</v>
      </c>
      <c r="D22" s="18" t="s">
        <v>20</v>
      </c>
      <c r="E22" s="2" t="s">
        <v>21</v>
      </c>
      <c r="F22" s="2" t="s">
        <v>22</v>
      </c>
      <c r="G22" s="3">
        <f>SUM(H22:I22)</f>
        <v>1369.8</v>
      </c>
      <c r="H22" s="3"/>
      <c r="I22" s="3">
        <v>1369.8</v>
      </c>
      <c r="J22" s="7"/>
    </row>
    <row r="23" spans="1:10" ht="18" customHeight="1" x14ac:dyDescent="0.25">
      <c r="A23" s="20" t="s">
        <v>148</v>
      </c>
      <c r="B23" s="20"/>
      <c r="C23" s="18" t="s">
        <v>46</v>
      </c>
      <c r="D23" s="18" t="s">
        <v>20</v>
      </c>
      <c r="E23" s="2" t="s">
        <v>21</v>
      </c>
      <c r="F23" s="2" t="s">
        <v>22</v>
      </c>
      <c r="G23" s="3">
        <f>SUM(H23:I23)</f>
        <v>2375.9</v>
      </c>
      <c r="H23" s="3"/>
      <c r="I23" s="3">
        <v>2375.9</v>
      </c>
      <c r="J23" s="7"/>
    </row>
    <row r="24" spans="1:10" ht="18" customHeight="1" x14ac:dyDescent="0.25">
      <c r="A24" s="20" t="s">
        <v>148</v>
      </c>
      <c r="B24" s="20"/>
      <c r="C24" s="18" t="s">
        <v>46</v>
      </c>
      <c r="D24" s="18" t="s">
        <v>20</v>
      </c>
      <c r="E24" s="2" t="s">
        <v>21</v>
      </c>
      <c r="F24" s="2" t="s">
        <v>206</v>
      </c>
      <c r="G24" s="3">
        <f>SUM(H24:I24)</f>
        <v>66.2</v>
      </c>
      <c r="H24" s="3"/>
      <c r="I24" s="3">
        <v>66.2</v>
      </c>
      <c r="J24" s="7"/>
    </row>
    <row r="25" spans="1:10" ht="18" customHeight="1" x14ac:dyDescent="0.25">
      <c r="A25" s="20" t="s">
        <v>81</v>
      </c>
      <c r="B25" s="20"/>
      <c r="C25" s="18" t="s">
        <v>16</v>
      </c>
      <c r="D25" s="18" t="s">
        <v>20</v>
      </c>
      <c r="E25" s="2" t="s">
        <v>21</v>
      </c>
      <c r="F25" s="2" t="s">
        <v>206</v>
      </c>
      <c r="G25" s="3">
        <f>SUM(H25:I25)</f>
        <v>66.2</v>
      </c>
      <c r="H25" s="3"/>
      <c r="I25" s="3">
        <v>66.2</v>
      </c>
      <c r="J25" s="7"/>
    </row>
    <row r="26" spans="1:10" ht="43.5" x14ac:dyDescent="0.25">
      <c r="A26" s="5" t="s">
        <v>132</v>
      </c>
      <c r="B26" s="5"/>
      <c r="C26" s="22"/>
      <c r="D26" s="22"/>
      <c r="E26" s="22"/>
      <c r="F26" s="22"/>
      <c r="G26" s="7">
        <f>SUM(G27:G29)</f>
        <v>9870.7999999999993</v>
      </c>
      <c r="H26" s="7">
        <f t="shared" ref="H26" si="3">SUM(H27:H28)</f>
        <v>0</v>
      </c>
      <c r="I26" s="7">
        <f>SUM(I27:I29)</f>
        <v>9870.7999999999993</v>
      </c>
      <c r="J26" s="7">
        <f>SUM(J27:J28)</f>
        <v>0</v>
      </c>
    </row>
    <row r="27" spans="1:10" ht="17.25" customHeight="1" x14ac:dyDescent="0.25">
      <c r="A27" s="20" t="s">
        <v>81</v>
      </c>
      <c r="B27" s="20"/>
      <c r="C27" s="2" t="s">
        <v>16</v>
      </c>
      <c r="D27" s="2" t="s">
        <v>20</v>
      </c>
      <c r="E27" s="2" t="s">
        <v>24</v>
      </c>
      <c r="F27" s="2" t="s">
        <v>23</v>
      </c>
      <c r="G27" s="3">
        <f>SUM(H27:I27)</f>
        <v>9844.4</v>
      </c>
      <c r="H27" s="3"/>
      <c r="I27" s="3">
        <v>9844.4</v>
      </c>
      <c r="J27" s="3"/>
    </row>
    <row r="28" spans="1:10" ht="18.75" hidden="1" customHeight="1" x14ac:dyDescent="0.25">
      <c r="A28" s="20" t="s">
        <v>81</v>
      </c>
      <c r="B28" s="20"/>
      <c r="C28" s="2" t="s">
        <v>16</v>
      </c>
      <c r="D28" s="2" t="s">
        <v>20</v>
      </c>
      <c r="E28" s="2" t="s">
        <v>25</v>
      </c>
      <c r="F28" s="2" t="s">
        <v>23</v>
      </c>
      <c r="G28" s="3">
        <f>SUM(H28:I28)</f>
        <v>0</v>
      </c>
      <c r="H28" s="3"/>
      <c r="I28" s="3"/>
      <c r="J28" s="3"/>
    </row>
    <row r="29" spans="1:10" ht="18.75" customHeight="1" x14ac:dyDescent="0.25">
      <c r="A29" s="20" t="s">
        <v>81</v>
      </c>
      <c r="B29" s="20"/>
      <c r="C29" s="2" t="s">
        <v>16</v>
      </c>
      <c r="D29" s="2" t="s">
        <v>21</v>
      </c>
      <c r="E29" s="2" t="s">
        <v>56</v>
      </c>
      <c r="F29" s="2" t="s">
        <v>193</v>
      </c>
      <c r="G29" s="3">
        <f>SUM(H29:I29)</f>
        <v>26.4</v>
      </c>
      <c r="H29" s="3"/>
      <c r="I29" s="3">
        <v>26.4</v>
      </c>
      <c r="J29" s="3"/>
    </row>
    <row r="30" spans="1:10" ht="46.5" customHeight="1" x14ac:dyDescent="0.25">
      <c r="A30" s="5" t="s">
        <v>220</v>
      </c>
      <c r="B30" s="5"/>
      <c r="C30" s="6"/>
      <c r="D30" s="6"/>
      <c r="E30" s="6"/>
      <c r="F30" s="6"/>
      <c r="G30" s="7">
        <f>SUM(G31:G33)</f>
        <v>61309</v>
      </c>
      <c r="H30" s="7">
        <f t="shared" ref="H30:I30" si="4">SUM(H31:H33)</f>
        <v>9160.5</v>
      </c>
      <c r="I30" s="7">
        <f t="shared" si="4"/>
        <v>52148.5</v>
      </c>
      <c r="J30" s="7">
        <f>SUM(J32:J33)</f>
        <v>0</v>
      </c>
    </row>
    <row r="31" spans="1:10" ht="21" customHeight="1" x14ac:dyDescent="0.25">
      <c r="A31" s="1" t="s">
        <v>81</v>
      </c>
      <c r="B31" s="5"/>
      <c r="C31" s="2" t="s">
        <v>16</v>
      </c>
      <c r="D31" s="2" t="s">
        <v>20</v>
      </c>
      <c r="E31" s="2" t="s">
        <v>49</v>
      </c>
      <c r="F31" s="2" t="s">
        <v>189</v>
      </c>
      <c r="G31" s="3">
        <f>SUM(H31:I31)</f>
        <v>5000</v>
      </c>
      <c r="H31" s="3">
        <v>5000</v>
      </c>
      <c r="I31" s="3"/>
      <c r="J31" s="7"/>
    </row>
    <row r="32" spans="1:10" ht="21" customHeight="1" x14ac:dyDescent="0.25">
      <c r="A32" s="1" t="s">
        <v>82</v>
      </c>
      <c r="B32" s="1"/>
      <c r="C32" s="23" t="s">
        <v>16</v>
      </c>
      <c r="D32" s="23" t="s">
        <v>20</v>
      </c>
      <c r="E32" s="23" t="s">
        <v>14</v>
      </c>
      <c r="F32" s="24">
        <v>5226105</v>
      </c>
      <c r="G32" s="56">
        <f>SUM(H32:I32)</f>
        <v>52148.5</v>
      </c>
      <c r="H32" s="56"/>
      <c r="I32" s="56">
        <v>52148.5</v>
      </c>
      <c r="J32" s="25"/>
    </row>
    <row r="33" spans="1:10" ht="21" customHeight="1" x14ac:dyDescent="0.25">
      <c r="A33" s="1" t="s">
        <v>82</v>
      </c>
      <c r="B33" s="1" t="s">
        <v>98</v>
      </c>
      <c r="C33" s="23" t="s">
        <v>16</v>
      </c>
      <c r="D33" s="23" t="s">
        <v>20</v>
      </c>
      <c r="E33" s="23" t="s">
        <v>14</v>
      </c>
      <c r="F33" s="24">
        <v>7950105</v>
      </c>
      <c r="G33" s="56">
        <f>SUM(H33:I33)</f>
        <v>4160.5</v>
      </c>
      <c r="H33" s="56">
        <v>4160.5</v>
      </c>
      <c r="I33" s="56"/>
      <c r="J33" s="25"/>
    </row>
    <row r="34" spans="1:10" ht="62.25" customHeight="1" x14ac:dyDescent="0.25">
      <c r="A34" s="5" t="s">
        <v>138</v>
      </c>
      <c r="B34" s="5"/>
      <c r="C34" s="6"/>
      <c r="D34" s="6"/>
      <c r="E34" s="6"/>
      <c r="F34" s="6"/>
      <c r="G34" s="7">
        <f>SUM(G35:G36)</f>
        <v>3344.2</v>
      </c>
      <c r="H34" s="7">
        <f t="shared" ref="H34:I34" si="5">SUM(H35:H36)</f>
        <v>280</v>
      </c>
      <c r="I34" s="7">
        <f t="shared" si="5"/>
        <v>3064.2</v>
      </c>
      <c r="J34" s="7">
        <f>SUM(J35:J36)</f>
        <v>0</v>
      </c>
    </row>
    <row r="35" spans="1:10" ht="21.75" customHeight="1" x14ac:dyDescent="0.25">
      <c r="A35" s="20" t="s">
        <v>81</v>
      </c>
      <c r="B35" s="20"/>
      <c r="C35" s="2" t="s">
        <v>16</v>
      </c>
      <c r="D35" s="2" t="s">
        <v>20</v>
      </c>
      <c r="E35" s="2" t="s">
        <v>25</v>
      </c>
      <c r="F35" s="2" t="s">
        <v>26</v>
      </c>
      <c r="G35" s="3">
        <f>SUM(H35:I35)</f>
        <v>3064.2</v>
      </c>
      <c r="H35" s="3"/>
      <c r="I35" s="3">
        <v>3064.2</v>
      </c>
      <c r="J35" s="3"/>
    </row>
    <row r="36" spans="1:10" ht="21.75" customHeight="1" x14ac:dyDescent="0.25">
      <c r="A36" s="20" t="s">
        <v>81</v>
      </c>
      <c r="B36" s="20" t="s">
        <v>94</v>
      </c>
      <c r="C36" s="2" t="s">
        <v>16</v>
      </c>
      <c r="D36" s="2" t="s">
        <v>20</v>
      </c>
      <c r="E36" s="2" t="s">
        <v>25</v>
      </c>
      <c r="F36" s="2" t="s">
        <v>27</v>
      </c>
      <c r="G36" s="3">
        <f>SUM(H36:I36)</f>
        <v>280</v>
      </c>
      <c r="H36" s="3">
        <v>280</v>
      </c>
      <c r="I36" s="3"/>
      <c r="J36" s="3"/>
    </row>
    <row r="37" spans="1:10" ht="104.25" customHeight="1" x14ac:dyDescent="0.25">
      <c r="A37" s="5" t="s">
        <v>212</v>
      </c>
      <c r="B37" s="5"/>
      <c r="C37" s="6"/>
      <c r="D37" s="6"/>
      <c r="E37" s="6"/>
      <c r="F37" s="6"/>
      <c r="G37" s="7">
        <f>H37+I37</f>
        <v>591059.5</v>
      </c>
      <c r="H37" s="7">
        <f>H38+H39+H40+H42+H43</f>
        <v>88737.5</v>
      </c>
      <c r="I37" s="7">
        <f>I38+I39+I40+I42+I43</f>
        <v>502322</v>
      </c>
      <c r="J37" s="7">
        <f>SUM(J38:J42)</f>
        <v>0</v>
      </c>
    </row>
    <row r="38" spans="1:10" ht="24.75" customHeight="1" x14ac:dyDescent="0.25">
      <c r="A38" s="1" t="s">
        <v>83</v>
      </c>
      <c r="B38" s="1"/>
      <c r="C38" s="2" t="s">
        <v>16</v>
      </c>
      <c r="D38" s="2" t="s">
        <v>20</v>
      </c>
      <c r="E38" s="2" t="s">
        <v>25</v>
      </c>
      <c r="F38" s="2" t="s">
        <v>28</v>
      </c>
      <c r="G38" s="3">
        <f>SUM(H38:I38)</f>
        <v>4722.5</v>
      </c>
      <c r="H38" s="3"/>
      <c r="I38" s="3">
        <v>4722.5</v>
      </c>
      <c r="J38" s="3"/>
    </row>
    <row r="39" spans="1:10" ht="21" customHeight="1" x14ac:dyDescent="0.25">
      <c r="A39" s="20" t="s">
        <v>81</v>
      </c>
      <c r="B39" s="20" t="s">
        <v>99</v>
      </c>
      <c r="C39" s="2" t="s">
        <v>16</v>
      </c>
      <c r="D39" s="2" t="s">
        <v>20</v>
      </c>
      <c r="E39" s="2" t="s">
        <v>25</v>
      </c>
      <c r="F39" s="2" t="s">
        <v>190</v>
      </c>
      <c r="G39" s="3">
        <f t="shared" ref="G39:G43" si="6">SUM(H39:I39)</f>
        <v>5937.8</v>
      </c>
      <c r="H39" s="3">
        <v>5937.8</v>
      </c>
      <c r="I39" s="3"/>
      <c r="J39" s="3"/>
    </row>
    <row r="40" spans="1:10" ht="30" x14ac:dyDescent="0.25">
      <c r="A40" s="1" t="s">
        <v>217</v>
      </c>
      <c r="B40" s="1"/>
      <c r="C40" s="2" t="s">
        <v>12</v>
      </c>
      <c r="D40" s="2" t="s">
        <v>24</v>
      </c>
      <c r="E40" s="2" t="s">
        <v>21</v>
      </c>
      <c r="F40" s="2" t="s">
        <v>30</v>
      </c>
      <c r="G40" s="3">
        <f t="shared" si="6"/>
        <v>497599.5</v>
      </c>
      <c r="H40" s="3"/>
      <c r="I40" s="3">
        <v>497599.5</v>
      </c>
      <c r="J40" s="3"/>
    </row>
    <row r="41" spans="1:10" ht="26.25" customHeight="1" x14ac:dyDescent="0.25">
      <c r="A41" s="58" t="s">
        <v>218</v>
      </c>
      <c r="B41" s="59"/>
      <c r="C41" s="60" t="s">
        <v>12</v>
      </c>
      <c r="D41" s="60" t="s">
        <v>24</v>
      </c>
      <c r="E41" s="60" t="s">
        <v>21</v>
      </c>
      <c r="F41" s="60" t="s">
        <v>30</v>
      </c>
      <c r="G41" s="61">
        <v>44739</v>
      </c>
      <c r="H41" s="61"/>
      <c r="I41" s="61">
        <v>44739</v>
      </c>
      <c r="J41" s="3"/>
    </row>
    <row r="42" spans="1:10" ht="18" customHeight="1" x14ac:dyDescent="0.25">
      <c r="A42" s="1" t="s">
        <v>80</v>
      </c>
      <c r="B42" s="1" t="s">
        <v>96</v>
      </c>
      <c r="C42" s="2" t="s">
        <v>12</v>
      </c>
      <c r="D42" s="2" t="s">
        <v>24</v>
      </c>
      <c r="E42" s="2" t="s">
        <v>21</v>
      </c>
      <c r="F42" s="2" t="s">
        <v>31</v>
      </c>
      <c r="G42" s="3">
        <f t="shared" si="6"/>
        <v>77828.7</v>
      </c>
      <c r="H42" s="3">
        <v>77828.7</v>
      </c>
      <c r="I42" s="3"/>
      <c r="J42" s="3"/>
    </row>
    <row r="43" spans="1:10" ht="15" customHeight="1" x14ac:dyDescent="0.25">
      <c r="A43" s="1" t="s">
        <v>80</v>
      </c>
      <c r="B43" s="1"/>
      <c r="C43" s="2" t="s">
        <v>12</v>
      </c>
      <c r="D43" s="2" t="s">
        <v>24</v>
      </c>
      <c r="E43" s="2" t="s">
        <v>21</v>
      </c>
      <c r="F43" s="2" t="s">
        <v>207</v>
      </c>
      <c r="G43" s="3">
        <f t="shared" si="6"/>
        <v>4971</v>
      </c>
      <c r="H43" s="3">
        <v>4971</v>
      </c>
      <c r="I43" s="7"/>
      <c r="J43" s="3"/>
    </row>
    <row r="44" spans="1:10" ht="20.25" hidden="1" customHeight="1" x14ac:dyDescent="0.25">
      <c r="A44" s="1"/>
      <c r="B44" s="1"/>
      <c r="C44" s="2"/>
      <c r="D44" s="2"/>
      <c r="E44" s="2"/>
      <c r="F44" s="2"/>
      <c r="G44" s="3"/>
      <c r="H44" s="3"/>
      <c r="I44" s="3"/>
      <c r="J44" s="3"/>
    </row>
    <row r="45" spans="1:10" ht="71.25" customHeight="1" x14ac:dyDescent="0.25">
      <c r="A45" s="5" t="s">
        <v>139</v>
      </c>
      <c r="B45" s="5"/>
      <c r="C45" s="6"/>
      <c r="D45" s="6"/>
      <c r="E45" s="6"/>
      <c r="F45" s="6"/>
      <c r="G45" s="7">
        <f>SUM(G46:G47)</f>
        <v>4120.8</v>
      </c>
      <c r="H45" s="7">
        <f t="shared" ref="H45:I45" si="7">SUM(H46:H47)</f>
        <v>4084.3</v>
      </c>
      <c r="I45" s="7">
        <f t="shared" si="7"/>
        <v>36.5</v>
      </c>
      <c r="J45" s="7">
        <f>SUM(J46:J47)</f>
        <v>0</v>
      </c>
    </row>
    <row r="46" spans="1:10" ht="20.25" customHeight="1" x14ac:dyDescent="0.25">
      <c r="A46" s="1" t="s">
        <v>81</v>
      </c>
      <c r="B46" s="1"/>
      <c r="C46" s="2" t="s">
        <v>16</v>
      </c>
      <c r="D46" s="2" t="s">
        <v>20</v>
      </c>
      <c r="E46" s="2" t="s">
        <v>25</v>
      </c>
      <c r="F46" s="2" t="s">
        <v>32</v>
      </c>
      <c r="G46" s="3">
        <f>SUM(H46:I46)</f>
        <v>36.5</v>
      </c>
      <c r="H46" s="3"/>
      <c r="I46" s="3">
        <v>36.5</v>
      </c>
      <c r="J46" s="3"/>
    </row>
    <row r="47" spans="1:10" ht="19.5" customHeight="1" x14ac:dyDescent="0.25">
      <c r="A47" s="1" t="s">
        <v>81</v>
      </c>
      <c r="B47" s="1" t="s">
        <v>101</v>
      </c>
      <c r="C47" s="2" t="s">
        <v>16</v>
      </c>
      <c r="D47" s="2" t="s">
        <v>20</v>
      </c>
      <c r="E47" s="2" t="s">
        <v>25</v>
      </c>
      <c r="F47" s="2" t="s">
        <v>33</v>
      </c>
      <c r="G47" s="3">
        <f>SUM(H47:I47)</f>
        <v>4084.3</v>
      </c>
      <c r="H47" s="3">
        <v>4084.3</v>
      </c>
      <c r="I47" s="3"/>
      <c r="J47" s="3"/>
    </row>
    <row r="48" spans="1:10" ht="29.25" x14ac:dyDescent="0.25">
      <c r="A48" s="5" t="s">
        <v>103</v>
      </c>
      <c r="B48" s="5"/>
      <c r="C48" s="6"/>
      <c r="D48" s="6"/>
      <c r="E48" s="6"/>
      <c r="F48" s="6"/>
      <c r="G48" s="7">
        <f>SUM(G49:G54)</f>
        <v>21385.7</v>
      </c>
      <c r="H48" s="7">
        <f>SUM(H49:H54)</f>
        <v>1625.8000000000002</v>
      </c>
      <c r="I48" s="7">
        <f>SUM(I49:I54)</f>
        <v>19759.899999999998</v>
      </c>
      <c r="J48" s="7">
        <f>SUM(J49:J54)</f>
        <v>0</v>
      </c>
    </row>
    <row r="49" spans="1:10" ht="18.75" customHeight="1" x14ac:dyDescent="0.25">
      <c r="A49" s="1" t="s">
        <v>111</v>
      </c>
      <c r="B49" s="20"/>
      <c r="C49" s="2" t="s">
        <v>16</v>
      </c>
      <c r="D49" s="2" t="s">
        <v>20</v>
      </c>
      <c r="E49" s="2" t="s">
        <v>14</v>
      </c>
      <c r="F49" s="2" t="s">
        <v>34</v>
      </c>
      <c r="G49" s="3">
        <f>SUM(H49:I49)</f>
        <v>9085.9</v>
      </c>
      <c r="H49" s="3"/>
      <c r="I49" s="3">
        <v>9085.9</v>
      </c>
      <c r="J49" s="3"/>
    </row>
    <row r="50" spans="1:10" ht="18.75" customHeight="1" x14ac:dyDescent="0.25">
      <c r="A50" s="20" t="s">
        <v>81</v>
      </c>
      <c r="B50" s="20"/>
      <c r="C50" s="2" t="s">
        <v>16</v>
      </c>
      <c r="D50" s="2" t="s">
        <v>24</v>
      </c>
      <c r="E50" s="2" t="s">
        <v>21</v>
      </c>
      <c r="F50" s="2" t="s">
        <v>34</v>
      </c>
      <c r="G50" s="3">
        <f t="shared" ref="G50:G53" si="8">SUM(H50:I50)</f>
        <v>9743.9</v>
      </c>
      <c r="H50" s="3"/>
      <c r="I50" s="3">
        <v>9743.9</v>
      </c>
      <c r="J50" s="3"/>
    </row>
    <row r="51" spans="1:10" ht="18.75" customHeight="1" x14ac:dyDescent="0.25">
      <c r="A51" s="1" t="s">
        <v>111</v>
      </c>
      <c r="B51" s="20"/>
      <c r="C51" s="2" t="s">
        <v>16</v>
      </c>
      <c r="D51" s="2" t="s">
        <v>24</v>
      </c>
      <c r="E51" s="2" t="s">
        <v>13</v>
      </c>
      <c r="F51" s="2" t="s">
        <v>34</v>
      </c>
      <c r="G51" s="3">
        <f t="shared" si="8"/>
        <v>930.1</v>
      </c>
      <c r="H51" s="3"/>
      <c r="I51" s="3">
        <v>930.1</v>
      </c>
      <c r="J51" s="3"/>
    </row>
    <row r="52" spans="1:10" ht="18.75" customHeight="1" x14ac:dyDescent="0.25">
      <c r="A52" s="1" t="s">
        <v>111</v>
      </c>
      <c r="B52" s="20"/>
      <c r="C52" s="2" t="s">
        <v>16</v>
      </c>
      <c r="D52" s="2" t="s">
        <v>24</v>
      </c>
      <c r="E52" s="2" t="s">
        <v>13</v>
      </c>
      <c r="F52" s="2" t="s">
        <v>35</v>
      </c>
      <c r="G52" s="3">
        <f t="shared" si="8"/>
        <v>103.4</v>
      </c>
      <c r="H52" s="3">
        <v>103.4</v>
      </c>
      <c r="I52" s="3"/>
      <c r="J52" s="3"/>
    </row>
    <row r="53" spans="1:10" ht="18.75" customHeight="1" x14ac:dyDescent="0.25">
      <c r="A53" s="1" t="s">
        <v>111</v>
      </c>
      <c r="B53" s="20"/>
      <c r="C53" s="2" t="s">
        <v>16</v>
      </c>
      <c r="D53" s="2" t="s">
        <v>20</v>
      </c>
      <c r="E53" s="2" t="s">
        <v>14</v>
      </c>
      <c r="F53" s="2" t="s">
        <v>35</v>
      </c>
      <c r="G53" s="3">
        <f t="shared" si="8"/>
        <v>1009.5</v>
      </c>
      <c r="H53" s="3">
        <v>1009.5</v>
      </c>
      <c r="I53" s="3"/>
      <c r="J53" s="3"/>
    </row>
    <row r="54" spans="1:10" ht="20.25" customHeight="1" x14ac:dyDescent="0.25">
      <c r="A54" s="20" t="s">
        <v>81</v>
      </c>
      <c r="B54" s="20" t="s">
        <v>104</v>
      </c>
      <c r="C54" s="2" t="s">
        <v>16</v>
      </c>
      <c r="D54" s="2" t="s">
        <v>24</v>
      </c>
      <c r="E54" s="2" t="s">
        <v>21</v>
      </c>
      <c r="F54" s="2" t="s">
        <v>35</v>
      </c>
      <c r="G54" s="3">
        <f>SUM(H54:I54)</f>
        <v>512.9</v>
      </c>
      <c r="H54" s="3">
        <v>512.9</v>
      </c>
      <c r="I54" s="3"/>
      <c r="J54" s="3"/>
    </row>
    <row r="55" spans="1:10" ht="62.25" customHeight="1" x14ac:dyDescent="0.25">
      <c r="A55" s="5" t="s">
        <v>140</v>
      </c>
      <c r="B55" s="5"/>
      <c r="C55" s="6"/>
      <c r="D55" s="6"/>
      <c r="E55" s="6"/>
      <c r="F55" s="6"/>
      <c r="G55" s="7">
        <f>SUM(G56:G61)</f>
        <v>123035.6</v>
      </c>
      <c r="H55" s="7">
        <f>SUM(H56:H61)</f>
        <v>18390.8</v>
      </c>
      <c r="I55" s="7">
        <f>SUM(I56:I61)</f>
        <v>104644.8</v>
      </c>
      <c r="J55" s="7">
        <f>SUM(J56:J59)</f>
        <v>0</v>
      </c>
    </row>
    <row r="56" spans="1:10" ht="30" x14ac:dyDescent="0.25">
      <c r="A56" s="1" t="s">
        <v>161</v>
      </c>
      <c r="B56" s="1"/>
      <c r="C56" s="2" t="s">
        <v>16</v>
      </c>
      <c r="D56" s="2" t="s">
        <v>24</v>
      </c>
      <c r="E56" s="2" t="s">
        <v>36</v>
      </c>
      <c r="F56" s="2" t="s">
        <v>37</v>
      </c>
      <c r="G56" s="34">
        <f>SUM(H56:I56)</f>
        <v>5754.3</v>
      </c>
      <c r="H56" s="3"/>
      <c r="I56" s="3">
        <v>5754.3</v>
      </c>
      <c r="J56" s="3"/>
    </row>
    <row r="57" spans="1:10" ht="15.75" x14ac:dyDescent="0.25">
      <c r="A57" s="1" t="s">
        <v>195</v>
      </c>
      <c r="B57" s="1"/>
      <c r="C57" s="2" t="s">
        <v>16</v>
      </c>
      <c r="D57" s="2" t="s">
        <v>24</v>
      </c>
      <c r="E57" s="2" t="s">
        <v>36</v>
      </c>
      <c r="F57" s="2" t="s">
        <v>37</v>
      </c>
      <c r="G57" s="34">
        <f>SUM(H57:I57)</f>
        <v>7634.5</v>
      </c>
      <c r="H57" s="3"/>
      <c r="I57" s="3">
        <v>7634.5</v>
      </c>
      <c r="J57" s="3"/>
    </row>
    <row r="58" spans="1:10" ht="23.25" customHeight="1" x14ac:dyDescent="0.25">
      <c r="A58" s="1" t="s">
        <v>84</v>
      </c>
      <c r="B58" s="1"/>
      <c r="C58" s="2" t="s">
        <v>16</v>
      </c>
      <c r="D58" s="2" t="s">
        <v>24</v>
      </c>
      <c r="E58" s="2" t="s">
        <v>36</v>
      </c>
      <c r="F58" s="2" t="s">
        <v>37</v>
      </c>
      <c r="G58" s="34">
        <f t="shared" ref="G58:G59" si="9">SUM(H58:I58)</f>
        <v>91256</v>
      </c>
      <c r="H58" s="3"/>
      <c r="I58" s="3">
        <v>91256</v>
      </c>
      <c r="J58" s="26"/>
    </row>
    <row r="59" spans="1:10" ht="24" customHeight="1" x14ac:dyDescent="0.25">
      <c r="A59" s="1" t="s">
        <v>84</v>
      </c>
      <c r="B59" s="1" t="s">
        <v>106</v>
      </c>
      <c r="C59" s="23" t="s">
        <v>16</v>
      </c>
      <c r="D59" s="23" t="s">
        <v>24</v>
      </c>
      <c r="E59" s="23" t="s">
        <v>36</v>
      </c>
      <c r="F59" s="23" t="s">
        <v>38</v>
      </c>
      <c r="G59" s="34">
        <f t="shared" si="9"/>
        <v>9830.2999999999993</v>
      </c>
      <c r="H59" s="34">
        <v>9830.2999999999993</v>
      </c>
      <c r="I59" s="57"/>
      <c r="J59" s="27"/>
    </row>
    <row r="60" spans="1:10" ht="29.25" customHeight="1" x14ac:dyDescent="0.25">
      <c r="A60" s="1" t="s">
        <v>171</v>
      </c>
      <c r="B60" s="1"/>
      <c r="C60" s="23" t="s">
        <v>16</v>
      </c>
      <c r="D60" s="23" t="s">
        <v>24</v>
      </c>
      <c r="E60" s="23" t="s">
        <v>36</v>
      </c>
      <c r="F60" s="23" t="s">
        <v>38</v>
      </c>
      <c r="G60" s="34">
        <f>SUM(H60:I60)</f>
        <v>8147.5</v>
      </c>
      <c r="H60" s="34">
        <v>8147.5</v>
      </c>
      <c r="I60" s="57"/>
      <c r="J60" s="27"/>
    </row>
    <row r="61" spans="1:10" ht="29.25" customHeight="1" x14ac:dyDescent="0.25">
      <c r="A61" s="1" t="s">
        <v>195</v>
      </c>
      <c r="B61" s="1"/>
      <c r="C61" s="23"/>
      <c r="D61" s="23"/>
      <c r="E61" s="23"/>
      <c r="F61" s="23"/>
      <c r="G61" s="34">
        <f>SUM(H61:I61)</f>
        <v>413</v>
      </c>
      <c r="H61" s="34">
        <v>413</v>
      </c>
      <c r="I61" s="57"/>
      <c r="J61" s="27"/>
    </row>
    <row r="62" spans="1:10" ht="31.5" customHeight="1" x14ac:dyDescent="0.25">
      <c r="A62" s="5" t="s">
        <v>136</v>
      </c>
      <c r="B62" s="5"/>
      <c r="C62" s="6"/>
      <c r="D62" s="6"/>
      <c r="E62" s="6"/>
      <c r="F62" s="6"/>
      <c r="G62" s="7">
        <f>G63+G64+G66+G67+G68+G70+G72+G71</f>
        <v>209642.49999999997</v>
      </c>
      <c r="H62" s="7">
        <f>SUM(H63:H72)</f>
        <v>12506.599999999999</v>
      </c>
      <c r="I62" s="7">
        <f>I63+I64+I70+I71</f>
        <v>197135.9</v>
      </c>
      <c r="J62" s="28">
        <f>SUM(J63:J72)</f>
        <v>0</v>
      </c>
    </row>
    <row r="63" spans="1:10" ht="45" x14ac:dyDescent="0.25">
      <c r="A63" s="1" t="s">
        <v>134</v>
      </c>
      <c r="B63" s="1"/>
      <c r="C63" s="2" t="s">
        <v>12</v>
      </c>
      <c r="D63" s="2" t="s">
        <v>39</v>
      </c>
      <c r="E63" s="2" t="s">
        <v>14</v>
      </c>
      <c r="F63" s="2" t="s">
        <v>198</v>
      </c>
      <c r="G63" s="3">
        <f>SUM(H63:I63)</f>
        <v>800</v>
      </c>
      <c r="H63" s="3"/>
      <c r="I63" s="3">
        <v>800</v>
      </c>
      <c r="J63" s="26"/>
    </row>
    <row r="64" spans="1:10" ht="21" customHeight="1" x14ac:dyDescent="0.25">
      <c r="A64" s="1" t="s">
        <v>216</v>
      </c>
      <c r="B64" s="1"/>
      <c r="C64" s="2" t="s">
        <v>12</v>
      </c>
      <c r="D64" s="2" t="s">
        <v>24</v>
      </c>
      <c r="E64" s="2" t="s">
        <v>21</v>
      </c>
      <c r="F64" s="2" t="s">
        <v>174</v>
      </c>
      <c r="G64" s="3">
        <f t="shared" ref="G64:G72" si="10">SUM(H64:I64)</f>
        <v>195615.8</v>
      </c>
      <c r="H64" s="3"/>
      <c r="I64" s="3">
        <v>195615.8</v>
      </c>
      <c r="J64" s="26"/>
    </row>
    <row r="65" spans="1:10" s="63" customFormat="1" ht="21" customHeight="1" x14ac:dyDescent="0.2">
      <c r="A65" s="58" t="s">
        <v>8</v>
      </c>
      <c r="B65" s="58"/>
      <c r="C65" s="60" t="s">
        <v>12</v>
      </c>
      <c r="D65" s="60" t="s">
        <v>24</v>
      </c>
      <c r="E65" s="60" t="s">
        <v>21</v>
      </c>
      <c r="F65" s="60" t="s">
        <v>174</v>
      </c>
      <c r="G65" s="61">
        <f t="shared" si="10"/>
        <v>26219.8</v>
      </c>
      <c r="H65" s="61"/>
      <c r="I65" s="61">
        <v>26219.8</v>
      </c>
      <c r="J65" s="62"/>
    </row>
    <row r="66" spans="1:10" ht="46.5" customHeight="1" x14ac:dyDescent="0.25">
      <c r="A66" s="1" t="s">
        <v>180</v>
      </c>
      <c r="B66" s="1"/>
      <c r="C66" s="2" t="s">
        <v>12</v>
      </c>
      <c r="D66" s="2" t="s">
        <v>24</v>
      </c>
      <c r="E66" s="2" t="s">
        <v>21</v>
      </c>
      <c r="F66" s="2" t="s">
        <v>162</v>
      </c>
      <c r="G66" s="3">
        <f t="shared" si="10"/>
        <v>6040.9</v>
      </c>
      <c r="H66" s="3">
        <v>6040.9</v>
      </c>
      <c r="I66" s="3"/>
      <c r="J66" s="26"/>
    </row>
    <row r="67" spans="1:10" ht="46.5" customHeight="1" x14ac:dyDescent="0.25">
      <c r="A67" s="1" t="s">
        <v>180</v>
      </c>
      <c r="B67" s="1"/>
      <c r="C67" s="2" t="s">
        <v>12</v>
      </c>
      <c r="D67" s="2" t="s">
        <v>40</v>
      </c>
      <c r="E67" s="2" t="s">
        <v>13</v>
      </c>
      <c r="F67" s="2" t="s">
        <v>162</v>
      </c>
      <c r="G67" s="3">
        <f t="shared" si="10"/>
        <v>144</v>
      </c>
      <c r="H67" s="3">
        <v>144</v>
      </c>
      <c r="I67" s="3"/>
      <c r="J67" s="26"/>
    </row>
    <row r="68" spans="1:10" ht="48.75" customHeight="1" x14ac:dyDescent="0.25">
      <c r="A68" s="1" t="s">
        <v>182</v>
      </c>
      <c r="B68" s="1"/>
      <c r="C68" s="2" t="s">
        <v>12</v>
      </c>
      <c r="D68" s="2" t="s">
        <v>24</v>
      </c>
      <c r="E68" s="2" t="s">
        <v>21</v>
      </c>
      <c r="F68" s="2" t="s">
        <v>181</v>
      </c>
      <c r="G68" s="3">
        <f t="shared" si="10"/>
        <v>6080.9</v>
      </c>
      <c r="H68" s="3">
        <v>6080.9</v>
      </c>
      <c r="I68" s="3"/>
      <c r="J68" s="26"/>
    </row>
    <row r="69" spans="1:10" ht="48.75" hidden="1" customHeight="1" x14ac:dyDescent="0.25">
      <c r="A69" s="1" t="s">
        <v>208</v>
      </c>
      <c r="B69" s="1"/>
      <c r="C69" s="2" t="s">
        <v>12</v>
      </c>
      <c r="D69" s="2" t="s">
        <v>24</v>
      </c>
      <c r="E69" s="2" t="s">
        <v>21</v>
      </c>
      <c r="F69" s="2" t="s">
        <v>209</v>
      </c>
      <c r="G69" s="64"/>
      <c r="H69" s="64"/>
      <c r="I69" s="64"/>
      <c r="J69" s="26"/>
    </row>
    <row r="70" spans="1:10" ht="23.25" customHeight="1" x14ac:dyDescent="0.25">
      <c r="A70" s="29" t="s">
        <v>214</v>
      </c>
      <c r="B70" s="29"/>
      <c r="C70" s="2" t="s">
        <v>12</v>
      </c>
      <c r="D70" s="2" t="s">
        <v>40</v>
      </c>
      <c r="E70" s="2" t="s">
        <v>13</v>
      </c>
      <c r="F70" s="2" t="s">
        <v>41</v>
      </c>
      <c r="G70" s="3">
        <f t="shared" si="10"/>
        <v>680.4</v>
      </c>
      <c r="H70" s="3"/>
      <c r="I70" s="3">
        <v>680.4</v>
      </c>
      <c r="J70" s="3"/>
    </row>
    <row r="71" spans="1:10" ht="30" x14ac:dyDescent="0.25">
      <c r="A71" s="29" t="s">
        <v>85</v>
      </c>
      <c r="B71" s="29"/>
      <c r="C71" s="2" t="s">
        <v>12</v>
      </c>
      <c r="D71" s="2" t="s">
        <v>40</v>
      </c>
      <c r="E71" s="2" t="s">
        <v>13</v>
      </c>
      <c r="F71" s="2" t="s">
        <v>215</v>
      </c>
      <c r="G71" s="3">
        <f t="shared" si="10"/>
        <v>39.700000000000003</v>
      </c>
      <c r="H71" s="3"/>
      <c r="I71" s="3">
        <v>39.700000000000003</v>
      </c>
      <c r="J71" s="3"/>
    </row>
    <row r="72" spans="1:10" ht="30" x14ac:dyDescent="0.25">
      <c r="A72" s="29" t="s">
        <v>86</v>
      </c>
      <c r="B72" s="29" t="s">
        <v>137</v>
      </c>
      <c r="C72" s="2" t="s">
        <v>12</v>
      </c>
      <c r="D72" s="2" t="s">
        <v>40</v>
      </c>
      <c r="E72" s="2" t="s">
        <v>13</v>
      </c>
      <c r="F72" s="2" t="s">
        <v>42</v>
      </c>
      <c r="G72" s="3">
        <f t="shared" si="10"/>
        <v>240.8</v>
      </c>
      <c r="H72" s="3">
        <v>240.8</v>
      </c>
      <c r="I72" s="3"/>
      <c r="J72" s="26"/>
    </row>
    <row r="73" spans="1:10" ht="21.75" customHeight="1" x14ac:dyDescent="0.25">
      <c r="A73" s="5" t="s">
        <v>109</v>
      </c>
      <c r="B73" s="5"/>
      <c r="C73" s="6"/>
      <c r="D73" s="6"/>
      <c r="E73" s="6"/>
      <c r="F73" s="6"/>
      <c r="G73" s="7">
        <f>G74+G80+G86</f>
        <v>157280.1</v>
      </c>
      <c r="H73" s="7">
        <f>H74+H80+H86</f>
        <v>36009.199999999997</v>
      </c>
      <c r="I73" s="7">
        <f>I74+I80+I86</f>
        <v>121270.9</v>
      </c>
      <c r="J73" s="28">
        <f>SUM(J74+J80+J92)</f>
        <v>0</v>
      </c>
    </row>
    <row r="74" spans="1:10" ht="60.75" customHeight="1" x14ac:dyDescent="0.25">
      <c r="A74" s="5" t="s">
        <v>110</v>
      </c>
      <c r="B74" s="5"/>
      <c r="C74" s="6"/>
      <c r="D74" s="6"/>
      <c r="E74" s="6"/>
      <c r="F74" s="6"/>
      <c r="G74" s="7">
        <f>SUM(G75:G79)</f>
        <v>67233.8</v>
      </c>
      <c r="H74" s="7">
        <f>SUM(H75:H79)</f>
        <v>31703.7</v>
      </c>
      <c r="I74" s="7">
        <f>SUM(I75:I79)</f>
        <v>35530.1</v>
      </c>
      <c r="J74" s="28">
        <f>SUM(J75:J79)</f>
        <v>0</v>
      </c>
    </row>
    <row r="75" spans="1:10" ht="19.5" customHeight="1" x14ac:dyDescent="0.25">
      <c r="A75" s="1" t="s">
        <v>111</v>
      </c>
      <c r="B75" s="1"/>
      <c r="C75" s="2" t="s">
        <v>16</v>
      </c>
      <c r="D75" s="2" t="s">
        <v>39</v>
      </c>
      <c r="E75" s="2" t="s">
        <v>21</v>
      </c>
      <c r="F75" s="2" t="s">
        <v>43</v>
      </c>
      <c r="G75" s="3">
        <f>SUM(H75:I75)</f>
        <v>22007.4</v>
      </c>
      <c r="H75" s="3"/>
      <c r="I75" s="3">
        <v>22007.4</v>
      </c>
      <c r="J75" s="26"/>
    </row>
    <row r="76" spans="1:10" ht="20.25" customHeight="1" x14ac:dyDescent="0.25">
      <c r="A76" s="1" t="s">
        <v>111</v>
      </c>
      <c r="B76" s="1" t="s">
        <v>111</v>
      </c>
      <c r="C76" s="2" t="s">
        <v>16</v>
      </c>
      <c r="D76" s="2" t="s">
        <v>39</v>
      </c>
      <c r="E76" s="2" t="s">
        <v>21</v>
      </c>
      <c r="F76" s="2" t="s">
        <v>29</v>
      </c>
      <c r="G76" s="3">
        <f t="shared" ref="G76:G79" si="11">SUM(H76:I76)</f>
        <v>26580</v>
      </c>
      <c r="H76" s="21">
        <v>26580</v>
      </c>
      <c r="I76" s="21">
        <f>SUM(I79:I79)</f>
        <v>0</v>
      </c>
      <c r="J76" s="21">
        <f>SUM(J79:J79)</f>
        <v>0</v>
      </c>
    </row>
    <row r="77" spans="1:10" ht="20.25" customHeight="1" x14ac:dyDescent="0.25">
      <c r="A77" s="1" t="s">
        <v>116</v>
      </c>
      <c r="B77" s="1"/>
      <c r="C77" s="2" t="s">
        <v>46</v>
      </c>
      <c r="D77" s="2" t="s">
        <v>39</v>
      </c>
      <c r="E77" s="2" t="s">
        <v>21</v>
      </c>
      <c r="F77" s="2" t="s">
        <v>43</v>
      </c>
      <c r="G77" s="3">
        <f t="shared" si="11"/>
        <v>3404.6</v>
      </c>
      <c r="H77" s="21"/>
      <c r="I77" s="21">
        <v>3404.6</v>
      </c>
      <c r="J77" s="21"/>
    </row>
    <row r="78" spans="1:10" ht="20.25" customHeight="1" x14ac:dyDescent="0.25">
      <c r="A78" s="1" t="s">
        <v>116</v>
      </c>
      <c r="B78" s="1"/>
      <c r="C78" s="2" t="s">
        <v>46</v>
      </c>
      <c r="D78" s="2" t="s">
        <v>39</v>
      </c>
      <c r="E78" s="2" t="s">
        <v>36</v>
      </c>
      <c r="F78" s="2" t="s">
        <v>43</v>
      </c>
      <c r="G78" s="3">
        <f t="shared" si="11"/>
        <v>10118.1</v>
      </c>
      <c r="H78" s="21"/>
      <c r="I78" s="21">
        <v>10118.1</v>
      </c>
      <c r="J78" s="21"/>
    </row>
    <row r="79" spans="1:10" ht="17.25" customHeight="1" x14ac:dyDescent="0.25">
      <c r="A79" s="1" t="s">
        <v>116</v>
      </c>
      <c r="B79" s="1" t="s">
        <v>108</v>
      </c>
      <c r="C79" s="2" t="s">
        <v>46</v>
      </c>
      <c r="D79" s="2" t="s">
        <v>39</v>
      </c>
      <c r="E79" s="2" t="s">
        <v>36</v>
      </c>
      <c r="F79" s="2" t="s">
        <v>29</v>
      </c>
      <c r="G79" s="3">
        <f t="shared" si="11"/>
        <v>5123.7</v>
      </c>
      <c r="H79" s="3">
        <v>5123.7</v>
      </c>
      <c r="I79" s="3"/>
      <c r="J79" s="30"/>
    </row>
    <row r="80" spans="1:10" ht="43.5" x14ac:dyDescent="0.25">
      <c r="A80" s="5" t="s">
        <v>200</v>
      </c>
      <c r="B80" s="5"/>
      <c r="C80" s="6"/>
      <c r="D80" s="6"/>
      <c r="E80" s="6"/>
      <c r="F80" s="6"/>
      <c r="G80" s="7">
        <f>SUM(G81:G85)</f>
        <v>89304.3</v>
      </c>
      <c r="H80" s="7">
        <f>SUM(H81:H85)</f>
        <v>4305.5</v>
      </c>
      <c r="I80" s="7">
        <f>SUM(I81:I85)</f>
        <v>84998.8</v>
      </c>
      <c r="J80" s="7">
        <f t="shared" ref="J80" si="12">SUM(J81:J85)</f>
        <v>0</v>
      </c>
    </row>
    <row r="81" spans="1:10" ht="22.5" customHeight="1" x14ac:dyDescent="0.25">
      <c r="A81" s="1" t="s">
        <v>111</v>
      </c>
      <c r="B81" s="1"/>
      <c r="C81" s="2" t="s">
        <v>16</v>
      </c>
      <c r="D81" s="2" t="s">
        <v>39</v>
      </c>
      <c r="E81" s="2" t="s">
        <v>21</v>
      </c>
      <c r="F81" s="2" t="s">
        <v>44</v>
      </c>
      <c r="G81" s="3">
        <f>SUM(H81:I81)</f>
        <v>82257.600000000006</v>
      </c>
      <c r="H81" s="3"/>
      <c r="I81" s="3">
        <v>82257.600000000006</v>
      </c>
      <c r="J81" s="30"/>
    </row>
    <row r="82" spans="1:10" ht="15.75" customHeight="1" x14ac:dyDescent="0.25">
      <c r="A82" s="1" t="s">
        <v>111</v>
      </c>
      <c r="B82" s="1"/>
      <c r="C82" s="2" t="s">
        <v>16</v>
      </c>
      <c r="D82" s="2" t="s">
        <v>39</v>
      </c>
      <c r="E82" s="2" t="s">
        <v>36</v>
      </c>
      <c r="F82" s="2" t="s">
        <v>44</v>
      </c>
      <c r="G82" s="3">
        <f>SUM(H82:I82)</f>
        <v>2741.2</v>
      </c>
      <c r="H82" s="3"/>
      <c r="I82" s="3">
        <v>2741.2</v>
      </c>
      <c r="J82" s="30"/>
    </row>
    <row r="83" spans="1:10" ht="19.5" customHeight="1" x14ac:dyDescent="0.25">
      <c r="A83" s="1" t="s">
        <v>196</v>
      </c>
      <c r="B83" s="1"/>
      <c r="C83" s="2" t="s">
        <v>16</v>
      </c>
      <c r="D83" s="2" t="s">
        <v>39</v>
      </c>
      <c r="E83" s="2" t="s">
        <v>21</v>
      </c>
      <c r="F83" s="2" t="s">
        <v>45</v>
      </c>
      <c r="G83" s="3">
        <f>SUM(H83:I83)</f>
        <v>100</v>
      </c>
      <c r="H83" s="3">
        <v>100</v>
      </c>
      <c r="I83" s="3"/>
      <c r="J83" s="30"/>
    </row>
    <row r="84" spans="1:10" ht="22.5" hidden="1" customHeight="1" x14ac:dyDescent="0.25">
      <c r="A84" s="1" t="s">
        <v>113</v>
      </c>
      <c r="B84" s="1" t="s">
        <v>114</v>
      </c>
      <c r="C84" s="2" t="s">
        <v>16</v>
      </c>
      <c r="D84" s="2" t="s">
        <v>39</v>
      </c>
      <c r="E84" s="2" t="s">
        <v>21</v>
      </c>
      <c r="F84" s="2" t="s">
        <v>45</v>
      </c>
      <c r="G84" s="3">
        <f t="shared" ref="G84:G90" si="13">SUM(H84:I84)</f>
        <v>0</v>
      </c>
      <c r="H84" s="21"/>
      <c r="I84" s="3"/>
      <c r="J84" s="3"/>
    </row>
    <row r="85" spans="1:10" ht="15.75" x14ac:dyDescent="0.25">
      <c r="A85" s="1" t="s">
        <v>112</v>
      </c>
      <c r="B85" s="1" t="s">
        <v>114</v>
      </c>
      <c r="C85" s="2" t="s">
        <v>16</v>
      </c>
      <c r="D85" s="2" t="s">
        <v>39</v>
      </c>
      <c r="E85" s="2" t="s">
        <v>21</v>
      </c>
      <c r="F85" s="2" t="s">
        <v>45</v>
      </c>
      <c r="G85" s="3">
        <f t="shared" si="13"/>
        <v>4205.5</v>
      </c>
      <c r="H85" s="3">
        <v>4205.5</v>
      </c>
      <c r="I85" s="3"/>
      <c r="J85" s="3"/>
    </row>
    <row r="86" spans="1:10" ht="45" customHeight="1" x14ac:dyDescent="0.25">
      <c r="A86" s="5" t="s">
        <v>115</v>
      </c>
      <c r="B86" s="5"/>
      <c r="C86" s="6"/>
      <c r="D86" s="6"/>
      <c r="E86" s="6"/>
      <c r="F86" s="6"/>
      <c r="G86" s="7">
        <f>G87</f>
        <v>742</v>
      </c>
      <c r="H86" s="7">
        <f t="shared" ref="H86:I86" si="14">H87</f>
        <v>0</v>
      </c>
      <c r="I86" s="7">
        <f t="shared" si="14"/>
        <v>742</v>
      </c>
      <c r="J86" s="7">
        <f t="shared" ref="J86" si="15">SUM(J87:J88)</f>
        <v>0</v>
      </c>
    </row>
    <row r="87" spans="1:10" ht="19.5" customHeight="1" x14ac:dyDescent="0.25">
      <c r="A87" s="1" t="s">
        <v>116</v>
      </c>
      <c r="B87" s="1"/>
      <c r="C87" s="2" t="s">
        <v>46</v>
      </c>
      <c r="D87" s="2" t="s">
        <v>39</v>
      </c>
      <c r="E87" s="2" t="s">
        <v>14</v>
      </c>
      <c r="F87" s="2" t="s">
        <v>47</v>
      </c>
      <c r="G87" s="3">
        <f>SUM(H87:I87)</f>
        <v>742</v>
      </c>
      <c r="H87" s="3"/>
      <c r="I87" s="3">
        <v>742</v>
      </c>
      <c r="J87" s="3"/>
    </row>
    <row r="88" spans="1:10" s="53" customFormat="1" ht="55.5" customHeight="1" x14ac:dyDescent="0.2">
      <c r="A88" s="5" t="s">
        <v>177</v>
      </c>
      <c r="B88" s="5"/>
      <c r="C88" s="6"/>
      <c r="D88" s="6"/>
      <c r="E88" s="6"/>
      <c r="F88" s="6"/>
      <c r="G88" s="7">
        <f>SUM(H88:I88)</f>
        <v>14024.5</v>
      </c>
      <c r="H88" s="7">
        <f>H89+H90+H91</f>
        <v>2520</v>
      </c>
      <c r="I88" s="7">
        <f>I89+I90</f>
        <v>11504.5</v>
      </c>
      <c r="J88" s="7"/>
    </row>
    <row r="89" spans="1:10" ht="15.75" x14ac:dyDescent="0.25">
      <c r="A89" s="1" t="s">
        <v>111</v>
      </c>
      <c r="B89" s="1"/>
      <c r="C89" s="2" t="s">
        <v>16</v>
      </c>
      <c r="D89" s="2" t="s">
        <v>39</v>
      </c>
      <c r="E89" s="2" t="s">
        <v>36</v>
      </c>
      <c r="F89" s="2" t="s">
        <v>178</v>
      </c>
      <c r="G89" s="3">
        <f t="shared" si="13"/>
        <v>1517.4</v>
      </c>
      <c r="H89" s="3">
        <v>1517.4</v>
      </c>
      <c r="I89" s="3"/>
      <c r="J89" s="3"/>
    </row>
    <row r="90" spans="1:10" ht="15.75" x14ac:dyDescent="0.25">
      <c r="A90" s="1" t="s">
        <v>84</v>
      </c>
      <c r="B90" s="1"/>
      <c r="C90" s="2" t="s">
        <v>16</v>
      </c>
      <c r="D90" s="2" t="s">
        <v>49</v>
      </c>
      <c r="E90" s="2" t="s">
        <v>21</v>
      </c>
      <c r="F90" s="2" t="s">
        <v>179</v>
      </c>
      <c r="G90" s="3">
        <f t="shared" si="13"/>
        <v>11504.5</v>
      </c>
      <c r="H90" s="3"/>
      <c r="I90" s="3">
        <v>11504.5</v>
      </c>
      <c r="J90" s="3"/>
    </row>
    <row r="91" spans="1:10" ht="15.75" x14ac:dyDescent="0.25">
      <c r="A91" s="1" t="s">
        <v>111</v>
      </c>
      <c r="B91" s="1"/>
      <c r="C91" s="2" t="s">
        <v>16</v>
      </c>
      <c r="D91" s="2" t="s">
        <v>49</v>
      </c>
      <c r="E91" s="2" t="s">
        <v>21</v>
      </c>
      <c r="F91" s="2" t="s">
        <v>178</v>
      </c>
      <c r="G91" s="3">
        <f t="shared" ref="G91" si="16">SUM(H91:I91)</f>
        <v>1002.6</v>
      </c>
      <c r="H91" s="3">
        <v>1002.6</v>
      </c>
      <c r="I91" s="3"/>
      <c r="J91" s="3"/>
    </row>
    <row r="92" spans="1:10" ht="33" customHeight="1" x14ac:dyDescent="0.25">
      <c r="A92" s="5" t="s">
        <v>213</v>
      </c>
      <c r="B92" s="5"/>
      <c r="C92" s="6"/>
      <c r="D92" s="6"/>
      <c r="E92" s="6"/>
      <c r="F92" s="6"/>
      <c r="G92" s="7">
        <f>G93</f>
        <v>209.1</v>
      </c>
      <c r="H92" s="7">
        <f t="shared" ref="H92:I92" si="17">H93</f>
        <v>0</v>
      </c>
      <c r="I92" s="7">
        <f t="shared" si="17"/>
        <v>209.1</v>
      </c>
      <c r="J92" s="7"/>
    </row>
    <row r="93" spans="1:10" ht="19.5" customHeight="1" x14ac:dyDescent="0.25">
      <c r="A93" s="1" t="s">
        <v>116</v>
      </c>
      <c r="B93" s="1" t="s">
        <v>135</v>
      </c>
      <c r="C93" s="2" t="s">
        <v>46</v>
      </c>
      <c r="D93" s="2" t="s">
        <v>39</v>
      </c>
      <c r="E93" s="2" t="s">
        <v>39</v>
      </c>
      <c r="F93" s="2" t="s">
        <v>199</v>
      </c>
      <c r="G93" s="3">
        <f>SUM(H93:I93)</f>
        <v>209.1</v>
      </c>
      <c r="H93" s="3"/>
      <c r="I93" s="3">
        <v>209.1</v>
      </c>
      <c r="J93" s="3"/>
    </row>
    <row r="94" spans="1:10" ht="40.5" customHeight="1" x14ac:dyDescent="0.25">
      <c r="A94" s="5" t="s">
        <v>117</v>
      </c>
      <c r="B94" s="5"/>
      <c r="C94" s="6"/>
      <c r="D94" s="6"/>
      <c r="E94" s="6"/>
      <c r="F94" s="6"/>
      <c r="G94" s="7">
        <f>SUM(G95:G98)</f>
        <v>31345.7</v>
      </c>
      <c r="H94" s="7">
        <f>SUM(H95:H98)</f>
        <v>12027.599999999999</v>
      </c>
      <c r="I94" s="7">
        <f>SUM(I95:I98)</f>
        <v>19318.099999999999</v>
      </c>
      <c r="J94" s="7">
        <f>SUM(J95:J96)</f>
        <v>0</v>
      </c>
    </row>
    <row r="95" spans="1:10" ht="21" customHeight="1" x14ac:dyDescent="0.25">
      <c r="A95" s="1" t="s">
        <v>116</v>
      </c>
      <c r="B95" s="1"/>
      <c r="C95" s="2" t="s">
        <v>46</v>
      </c>
      <c r="D95" s="2" t="s">
        <v>39</v>
      </c>
      <c r="E95" s="2" t="s">
        <v>39</v>
      </c>
      <c r="F95" s="2" t="s">
        <v>48</v>
      </c>
      <c r="G95" s="3">
        <f>SUM(H95:I95)</f>
        <v>14343.6</v>
      </c>
      <c r="H95" s="21"/>
      <c r="I95" s="21">
        <v>14343.6</v>
      </c>
      <c r="J95" s="21"/>
    </row>
    <row r="96" spans="1:10" ht="18" customHeight="1" x14ac:dyDescent="0.25">
      <c r="A96" s="1" t="s">
        <v>116</v>
      </c>
      <c r="B96" s="1" t="s">
        <v>118</v>
      </c>
      <c r="C96" s="2" t="s">
        <v>46</v>
      </c>
      <c r="D96" s="2" t="s">
        <v>39</v>
      </c>
      <c r="E96" s="2" t="s">
        <v>39</v>
      </c>
      <c r="F96" s="2" t="s">
        <v>192</v>
      </c>
      <c r="G96" s="3">
        <f>SUM(H96:I96)</f>
        <v>9017.7999999999993</v>
      </c>
      <c r="H96" s="21">
        <v>9017.7999999999993</v>
      </c>
      <c r="I96" s="21"/>
      <c r="J96" s="21"/>
    </row>
    <row r="97" spans="1:10" ht="19.5" customHeight="1" x14ac:dyDescent="0.25">
      <c r="A97" s="29" t="s">
        <v>142</v>
      </c>
      <c r="B97" s="1"/>
      <c r="C97" s="2" t="s">
        <v>16</v>
      </c>
      <c r="D97" s="2" t="s">
        <v>39</v>
      </c>
      <c r="E97" s="2" t="s">
        <v>39</v>
      </c>
      <c r="F97" s="2" t="s">
        <v>48</v>
      </c>
      <c r="G97" s="3">
        <f t="shared" ref="G97:G98" si="18">SUM(H97:I97)</f>
        <v>4974.5</v>
      </c>
      <c r="H97" s="21"/>
      <c r="I97" s="21">
        <v>4974.5</v>
      </c>
      <c r="J97" s="21"/>
    </row>
    <row r="98" spans="1:10" ht="16.5" customHeight="1" x14ac:dyDescent="0.25">
      <c r="A98" s="29" t="s">
        <v>142</v>
      </c>
      <c r="B98" s="1"/>
      <c r="C98" s="2" t="s">
        <v>16</v>
      </c>
      <c r="D98" s="2" t="s">
        <v>39</v>
      </c>
      <c r="E98" s="2" t="s">
        <v>39</v>
      </c>
      <c r="F98" s="2" t="s">
        <v>192</v>
      </c>
      <c r="G98" s="3">
        <f t="shared" si="18"/>
        <v>3009.8</v>
      </c>
      <c r="H98" s="21">
        <v>3009.8</v>
      </c>
      <c r="I98" s="21"/>
      <c r="J98" s="21"/>
    </row>
    <row r="99" spans="1:10" ht="29.25" customHeight="1" x14ac:dyDescent="0.25">
      <c r="A99" s="5" t="s">
        <v>119</v>
      </c>
      <c r="B99" s="5"/>
      <c r="C99" s="31"/>
      <c r="D99" s="31"/>
      <c r="E99" s="31"/>
      <c r="F99" s="31"/>
      <c r="G99" s="44">
        <f>SUM(G100:G101)</f>
        <v>1130</v>
      </c>
      <c r="H99" s="44">
        <f t="shared" ref="H99:I99" si="19">SUM(H100:H101)</f>
        <v>139.5</v>
      </c>
      <c r="I99" s="44">
        <f t="shared" si="19"/>
        <v>990.5</v>
      </c>
      <c r="J99" s="32">
        <f>SUM(J100:J101)</f>
        <v>0</v>
      </c>
    </row>
    <row r="100" spans="1:10" ht="15.75" customHeight="1" x14ac:dyDescent="0.25">
      <c r="A100" s="1" t="s">
        <v>120</v>
      </c>
      <c r="B100" s="1"/>
      <c r="C100" s="23" t="s">
        <v>16</v>
      </c>
      <c r="D100" s="23" t="s">
        <v>49</v>
      </c>
      <c r="E100" s="23" t="s">
        <v>21</v>
      </c>
      <c r="F100" s="23">
        <v>5222806</v>
      </c>
      <c r="G100" s="34">
        <f>SUM(H100:I100)</f>
        <v>990.5</v>
      </c>
      <c r="H100" s="57"/>
      <c r="I100" s="34">
        <v>990.5</v>
      </c>
      <c r="J100" s="33"/>
    </row>
    <row r="101" spans="1:10" ht="17.25" customHeight="1" x14ac:dyDescent="0.25">
      <c r="A101" s="1" t="s">
        <v>120</v>
      </c>
      <c r="B101" s="1" t="s">
        <v>121</v>
      </c>
      <c r="C101" s="23" t="s">
        <v>16</v>
      </c>
      <c r="D101" s="23" t="s">
        <v>49</v>
      </c>
      <c r="E101" s="23" t="s">
        <v>21</v>
      </c>
      <c r="F101" s="23" t="s">
        <v>50</v>
      </c>
      <c r="G101" s="34">
        <v>139.5</v>
      </c>
      <c r="H101" s="34">
        <v>139.5</v>
      </c>
      <c r="I101" s="34"/>
      <c r="J101" s="33"/>
    </row>
    <row r="102" spans="1:10" s="53" customFormat="1" ht="32.25" customHeight="1" x14ac:dyDescent="0.25">
      <c r="A102" s="5" t="s">
        <v>175</v>
      </c>
      <c r="B102" s="5"/>
      <c r="C102" s="51"/>
      <c r="D102" s="51"/>
      <c r="E102" s="51"/>
      <c r="F102" s="51"/>
      <c r="G102" s="44">
        <f>SUM(H102:I102)</f>
        <v>15747.300000000001</v>
      </c>
      <c r="H102" s="44">
        <f>H103+H104</f>
        <v>1682.6</v>
      </c>
      <c r="I102" s="44">
        <f>I103+I104</f>
        <v>14064.7</v>
      </c>
      <c r="J102" s="52"/>
    </row>
    <row r="103" spans="1:10" ht="16.5" customHeight="1" x14ac:dyDescent="0.25">
      <c r="A103" s="1" t="s">
        <v>84</v>
      </c>
      <c r="B103" s="1"/>
      <c r="C103" s="23" t="s">
        <v>16</v>
      </c>
      <c r="D103" s="23" t="s">
        <v>14</v>
      </c>
      <c r="E103" s="23" t="s">
        <v>14</v>
      </c>
      <c r="F103" s="23" t="s">
        <v>176</v>
      </c>
      <c r="G103" s="34">
        <f t="shared" ref="G103:G104" si="20">SUM(H103:I103)</f>
        <v>14064.7</v>
      </c>
      <c r="H103" s="34"/>
      <c r="I103" s="34">
        <v>14064.7</v>
      </c>
      <c r="J103" s="33"/>
    </row>
    <row r="104" spans="1:10" ht="17.25" customHeight="1" x14ac:dyDescent="0.25">
      <c r="A104" s="1" t="s">
        <v>84</v>
      </c>
      <c r="B104" s="1"/>
      <c r="C104" s="23" t="s">
        <v>16</v>
      </c>
      <c r="D104" s="23" t="s">
        <v>14</v>
      </c>
      <c r="E104" s="23" t="s">
        <v>14</v>
      </c>
      <c r="F104" s="23" t="s">
        <v>197</v>
      </c>
      <c r="G104" s="34">
        <f t="shared" si="20"/>
        <v>1682.6</v>
      </c>
      <c r="H104" s="34">
        <v>1682.6</v>
      </c>
      <c r="I104" s="34"/>
      <c r="J104" s="33"/>
    </row>
    <row r="105" spans="1:10" ht="47.25" customHeight="1" x14ac:dyDescent="0.25">
      <c r="A105" s="5" t="s">
        <v>123</v>
      </c>
      <c r="B105" s="5"/>
      <c r="C105" s="6"/>
      <c r="D105" s="6"/>
      <c r="E105" s="6"/>
      <c r="F105" s="6"/>
      <c r="G105" s="7">
        <f>SUM(G106:G110)</f>
        <v>206877.40000000002</v>
      </c>
      <c r="H105" s="7">
        <f>SUM(H106:H110)</f>
        <v>16374.7</v>
      </c>
      <c r="I105" s="7">
        <f t="shared" ref="I105" si="21">SUM(I106:I110)</f>
        <v>190502.7</v>
      </c>
      <c r="J105" s="7">
        <f>SUM(J106:J110)</f>
        <v>0</v>
      </c>
    </row>
    <row r="106" spans="1:10" ht="15.75" x14ac:dyDescent="0.25">
      <c r="A106" s="1" t="s">
        <v>124</v>
      </c>
      <c r="B106" s="1"/>
      <c r="C106" s="2" t="s">
        <v>16</v>
      </c>
      <c r="D106" s="2" t="s">
        <v>39</v>
      </c>
      <c r="E106" s="2" t="s">
        <v>36</v>
      </c>
      <c r="F106" s="2" t="s">
        <v>52</v>
      </c>
      <c r="G106" s="34">
        <f>SUM(H106:I106)</f>
        <v>1871</v>
      </c>
      <c r="H106" s="21"/>
      <c r="I106" s="3">
        <v>1871</v>
      </c>
      <c r="J106" s="3"/>
    </row>
    <row r="107" spans="1:10" ht="15.75" x14ac:dyDescent="0.25">
      <c r="A107" s="1" t="s">
        <v>124</v>
      </c>
      <c r="B107" s="1" t="s">
        <v>125</v>
      </c>
      <c r="C107" s="2" t="s">
        <v>16</v>
      </c>
      <c r="D107" s="2" t="s">
        <v>39</v>
      </c>
      <c r="E107" s="2" t="s">
        <v>36</v>
      </c>
      <c r="F107" s="2" t="s">
        <v>53</v>
      </c>
      <c r="G107" s="34">
        <f t="shared" ref="G107:G110" si="22">SUM(H107:I107)</f>
        <v>410.5</v>
      </c>
      <c r="H107" s="3">
        <v>410.5</v>
      </c>
      <c r="I107" s="3"/>
      <c r="J107" s="3"/>
    </row>
    <row r="108" spans="1:10" ht="15.75" x14ac:dyDescent="0.25">
      <c r="A108" s="1" t="s">
        <v>124</v>
      </c>
      <c r="B108" s="1"/>
      <c r="C108" s="2" t="s">
        <v>16</v>
      </c>
      <c r="D108" s="2" t="s">
        <v>51</v>
      </c>
      <c r="E108" s="2" t="s">
        <v>21</v>
      </c>
      <c r="F108" s="2" t="s">
        <v>53</v>
      </c>
      <c r="G108" s="34">
        <f t="shared" si="22"/>
        <v>250</v>
      </c>
      <c r="H108" s="3">
        <v>250</v>
      </c>
      <c r="I108" s="3"/>
      <c r="J108" s="3"/>
    </row>
    <row r="109" spans="1:10" ht="15.75" x14ac:dyDescent="0.25">
      <c r="A109" s="1" t="s">
        <v>84</v>
      </c>
      <c r="B109" s="1"/>
      <c r="C109" s="2" t="s">
        <v>16</v>
      </c>
      <c r="D109" s="2" t="s">
        <v>51</v>
      </c>
      <c r="E109" s="2" t="s">
        <v>36</v>
      </c>
      <c r="F109" s="2" t="s">
        <v>54</v>
      </c>
      <c r="G109" s="34">
        <f t="shared" si="22"/>
        <v>188631.7</v>
      </c>
      <c r="H109" s="3"/>
      <c r="I109" s="3">
        <v>188631.7</v>
      </c>
      <c r="J109" s="3"/>
    </row>
    <row r="110" spans="1:10" ht="15.75" x14ac:dyDescent="0.25">
      <c r="A110" s="1" t="s">
        <v>84</v>
      </c>
      <c r="B110" s="1" t="s">
        <v>125</v>
      </c>
      <c r="C110" s="23" t="s">
        <v>16</v>
      </c>
      <c r="D110" s="23">
        <v>11</v>
      </c>
      <c r="E110" s="23" t="s">
        <v>36</v>
      </c>
      <c r="F110" s="23" t="s">
        <v>53</v>
      </c>
      <c r="G110" s="34">
        <f t="shared" si="22"/>
        <v>15714.2</v>
      </c>
      <c r="H110" s="3">
        <v>15714.2</v>
      </c>
      <c r="I110" s="57"/>
      <c r="J110" s="33"/>
    </row>
    <row r="111" spans="1:10" ht="27.75" customHeight="1" x14ac:dyDescent="0.25">
      <c r="A111" s="5" t="s">
        <v>210</v>
      </c>
      <c r="B111" s="1"/>
      <c r="C111" s="23"/>
      <c r="D111" s="23"/>
      <c r="E111" s="23"/>
      <c r="F111" s="23"/>
      <c r="G111" s="44">
        <f>SUM(G112:G114)</f>
        <v>27600.1</v>
      </c>
      <c r="H111" s="44">
        <f>SUM(H112:H114)</f>
        <v>2888</v>
      </c>
      <c r="I111" s="44">
        <f>SUM(I112:I114)</f>
        <v>24712.1</v>
      </c>
      <c r="J111" s="44">
        <f>SUM(J112:J114)</f>
        <v>0</v>
      </c>
    </row>
    <row r="112" spans="1:10" ht="42.75" customHeight="1" x14ac:dyDescent="0.25">
      <c r="A112" s="1" t="s">
        <v>201</v>
      </c>
      <c r="B112" s="1"/>
      <c r="C112" s="23" t="s">
        <v>12</v>
      </c>
      <c r="D112" s="23" t="s">
        <v>24</v>
      </c>
      <c r="E112" s="23" t="s">
        <v>21</v>
      </c>
      <c r="F112" s="23" t="s">
        <v>203</v>
      </c>
      <c r="G112" s="34">
        <f>SUM(H112:I112)</f>
        <v>3778.1</v>
      </c>
      <c r="H112" s="3"/>
      <c r="I112" s="34">
        <v>3778.1</v>
      </c>
      <c r="J112" s="33"/>
    </row>
    <row r="113" spans="1:10" ht="30" x14ac:dyDescent="0.25">
      <c r="A113" s="1" t="s">
        <v>202</v>
      </c>
      <c r="B113" s="1"/>
      <c r="C113" s="23" t="s">
        <v>12</v>
      </c>
      <c r="D113" s="23" t="s">
        <v>24</v>
      </c>
      <c r="E113" s="23" t="s">
        <v>21</v>
      </c>
      <c r="F113" s="23" t="s">
        <v>204</v>
      </c>
      <c r="G113" s="34">
        <f t="shared" ref="G113:G114" si="23">SUM(H113:I113)</f>
        <v>8815.5</v>
      </c>
      <c r="H113" s="3"/>
      <c r="I113" s="34">
        <v>8815.5</v>
      </c>
      <c r="J113" s="33"/>
    </row>
    <row r="114" spans="1:10" ht="30" x14ac:dyDescent="0.25">
      <c r="A114" s="1" t="s">
        <v>202</v>
      </c>
      <c r="B114" s="1"/>
      <c r="C114" s="23" t="s">
        <v>12</v>
      </c>
      <c r="D114" s="23" t="s">
        <v>24</v>
      </c>
      <c r="E114" s="23" t="s">
        <v>21</v>
      </c>
      <c r="F114" s="23" t="s">
        <v>205</v>
      </c>
      <c r="G114" s="34">
        <f t="shared" si="23"/>
        <v>15006.5</v>
      </c>
      <c r="H114" s="3">
        <v>2888</v>
      </c>
      <c r="I114" s="34">
        <v>12118.5</v>
      </c>
      <c r="J114" s="33"/>
    </row>
    <row r="115" spans="1:10" ht="15.75" x14ac:dyDescent="0.25">
      <c r="A115" s="35" t="s">
        <v>55</v>
      </c>
      <c r="B115" s="35"/>
      <c r="C115" s="22"/>
      <c r="D115" s="22"/>
      <c r="E115" s="22"/>
      <c r="F115" s="22"/>
      <c r="G115" s="36">
        <f>SUM(G14+G17+G21+G26+G30+G34+G37+G45+G48+G55+G62+G73+G94+G99+G105+G102+G88+G92+G111)</f>
        <v>1502198.5000000002</v>
      </c>
      <c r="H115" s="36">
        <f>SUM(H14+H17+H21+H26+H30+H34+H37+H45+H48+H55+H62+H73+H94+H99+H105+H102+H88+H92+H111)</f>
        <v>207518.2</v>
      </c>
      <c r="I115" s="36">
        <f>SUM(I14+I17+I21+I26+I30+I34+I37+I45+I48+I55+I62+I73+I94+I99+I105+I43+I102+I88+I92+I111)</f>
        <v>1294680.3000000003</v>
      </c>
      <c r="J115" s="36">
        <f>SUM(J14+J17+J21+J26+J30+J34+J37+J45+J48+J55+J62+J73+J94+J99+J105)</f>
        <v>0</v>
      </c>
    </row>
    <row r="116" spans="1:10" x14ac:dyDescent="0.25">
      <c r="A116" s="49"/>
      <c r="B116" s="49"/>
      <c r="C116" s="24"/>
      <c r="D116" s="24"/>
      <c r="E116" s="24"/>
      <c r="F116" s="24"/>
      <c r="G116" s="49"/>
      <c r="H116" s="49"/>
      <c r="I116" s="49"/>
      <c r="J116" s="49"/>
    </row>
    <row r="117" spans="1:10" x14ac:dyDescent="0.25">
      <c r="A117" s="65" t="s">
        <v>78</v>
      </c>
      <c r="B117" s="65"/>
      <c r="C117" s="66"/>
      <c r="D117" s="66"/>
      <c r="E117" s="66"/>
      <c r="F117" s="66"/>
      <c r="G117" s="66"/>
      <c r="H117" s="66"/>
      <c r="I117" s="66"/>
      <c r="J117" s="66"/>
    </row>
    <row r="118" spans="1:10" ht="18" customHeight="1" x14ac:dyDescent="0.25">
      <c r="A118" s="38" t="s">
        <v>172</v>
      </c>
      <c r="B118" s="38" t="s">
        <v>90</v>
      </c>
      <c r="C118" s="6"/>
      <c r="D118" s="6"/>
      <c r="E118" s="6"/>
      <c r="F118" s="6"/>
      <c r="G118" s="7">
        <f>SUM(G119)</f>
        <v>500</v>
      </c>
      <c r="H118" s="7">
        <f t="shared" ref="H118:I118" si="24">SUM(H119)</f>
        <v>500</v>
      </c>
      <c r="I118" s="7">
        <f t="shared" si="24"/>
        <v>0</v>
      </c>
      <c r="J118" s="7">
        <f t="shared" ref="J118" si="25">SUM(J119)</f>
        <v>0</v>
      </c>
    </row>
    <row r="119" spans="1:10" ht="15.75" x14ac:dyDescent="0.25">
      <c r="A119" s="29" t="s">
        <v>81</v>
      </c>
      <c r="B119" s="29"/>
      <c r="C119" s="2" t="s">
        <v>16</v>
      </c>
      <c r="D119" s="2" t="s">
        <v>21</v>
      </c>
      <c r="E119" s="2" t="s">
        <v>56</v>
      </c>
      <c r="F119" s="2" t="s">
        <v>57</v>
      </c>
      <c r="G119" s="3">
        <f>SUM(H119:I119)</f>
        <v>500</v>
      </c>
      <c r="H119" s="3">
        <v>500</v>
      </c>
      <c r="I119" s="3"/>
      <c r="J119" s="50"/>
    </row>
    <row r="120" spans="1:10" ht="31.5" customHeight="1" x14ac:dyDescent="0.25">
      <c r="A120" s="5" t="s">
        <v>128</v>
      </c>
      <c r="B120" s="5" t="s">
        <v>88</v>
      </c>
      <c r="C120" s="6"/>
      <c r="D120" s="6"/>
      <c r="E120" s="6"/>
      <c r="F120" s="6"/>
      <c r="G120" s="7">
        <f>SUM(G121:G123)</f>
        <v>19746.7</v>
      </c>
      <c r="H120" s="7">
        <f t="shared" ref="H120:I120" si="26">SUM(H121:H123)</f>
        <v>19746.7</v>
      </c>
      <c r="I120" s="7">
        <f t="shared" si="26"/>
        <v>0</v>
      </c>
      <c r="J120" s="7">
        <f>SUM(J121:J123)</f>
        <v>0</v>
      </c>
    </row>
    <row r="121" spans="1:10" ht="21" customHeight="1" x14ac:dyDescent="0.25">
      <c r="A121" s="1" t="s">
        <v>129</v>
      </c>
      <c r="B121" s="37"/>
      <c r="C121" s="2" t="s">
        <v>12</v>
      </c>
      <c r="D121" s="2" t="s">
        <v>21</v>
      </c>
      <c r="E121" s="2" t="s">
        <v>56</v>
      </c>
      <c r="F121" s="2" t="s">
        <v>58</v>
      </c>
      <c r="G121" s="3">
        <f>SUM(H121:I121)</f>
        <v>4151</v>
      </c>
      <c r="H121" s="3">
        <v>4151</v>
      </c>
      <c r="I121" s="30"/>
      <c r="J121" s="30"/>
    </row>
    <row r="122" spans="1:10" ht="19.5" customHeight="1" x14ac:dyDescent="0.25">
      <c r="A122" s="1" t="s">
        <v>194</v>
      </c>
      <c r="B122" s="37"/>
      <c r="C122" s="2" t="s">
        <v>16</v>
      </c>
      <c r="D122" s="2" t="s">
        <v>21</v>
      </c>
      <c r="E122" s="2" t="s">
        <v>56</v>
      </c>
      <c r="F122" s="2" t="s">
        <v>58</v>
      </c>
      <c r="G122" s="3">
        <f>SUM(H122:I122)</f>
        <v>13665.7</v>
      </c>
      <c r="H122" s="3">
        <v>13665.7</v>
      </c>
      <c r="I122" s="30"/>
      <c r="J122" s="30"/>
    </row>
    <row r="123" spans="1:10" ht="20.25" customHeight="1" x14ac:dyDescent="0.25">
      <c r="A123" s="1" t="s">
        <v>129</v>
      </c>
      <c r="B123" s="37"/>
      <c r="C123" s="2" t="s">
        <v>12</v>
      </c>
      <c r="D123" s="2" t="s">
        <v>20</v>
      </c>
      <c r="E123" s="2" t="s">
        <v>25</v>
      </c>
      <c r="F123" s="2" t="s">
        <v>58</v>
      </c>
      <c r="G123" s="3">
        <f>SUM(H123:I123)</f>
        <v>1930</v>
      </c>
      <c r="H123" s="3">
        <v>1930</v>
      </c>
      <c r="I123" s="30"/>
      <c r="J123" s="30"/>
    </row>
    <row r="124" spans="1:10" ht="29.25" x14ac:dyDescent="0.25">
      <c r="A124" s="38" t="s">
        <v>141</v>
      </c>
      <c r="B124" s="38" t="s">
        <v>89</v>
      </c>
      <c r="C124" s="6"/>
      <c r="D124" s="6"/>
      <c r="E124" s="6"/>
      <c r="F124" s="6"/>
      <c r="G124" s="7">
        <f>SUM(G125:G130)</f>
        <v>800</v>
      </c>
      <c r="H124" s="7">
        <f t="shared" ref="H124:I124" si="27">SUM(H125:H130)</f>
        <v>800</v>
      </c>
      <c r="I124" s="7">
        <f t="shared" si="27"/>
        <v>0</v>
      </c>
      <c r="J124" s="7">
        <f t="shared" ref="J124" si="28">SUM(J125)</f>
        <v>0</v>
      </c>
    </row>
    <row r="125" spans="1:10" ht="18" customHeight="1" x14ac:dyDescent="0.25">
      <c r="A125" s="29" t="s">
        <v>142</v>
      </c>
      <c r="B125" s="29"/>
      <c r="C125" s="2" t="s">
        <v>16</v>
      </c>
      <c r="D125" s="2" t="s">
        <v>21</v>
      </c>
      <c r="E125" s="2" t="s">
        <v>56</v>
      </c>
      <c r="F125" s="2" t="s">
        <v>59</v>
      </c>
      <c r="G125" s="3">
        <f>SUM(H125:I125)</f>
        <v>627</v>
      </c>
      <c r="H125" s="3">
        <v>627</v>
      </c>
      <c r="I125" s="3"/>
      <c r="J125" s="3"/>
    </row>
    <row r="126" spans="1:10" ht="23.25" hidden="1" customHeight="1" x14ac:dyDescent="0.25">
      <c r="A126" s="29" t="s">
        <v>185</v>
      </c>
      <c r="B126" s="29"/>
      <c r="C126" s="2" t="s">
        <v>151</v>
      </c>
      <c r="D126" s="2" t="s">
        <v>21</v>
      </c>
      <c r="E126" s="2" t="s">
        <v>56</v>
      </c>
      <c r="F126" s="2" t="s">
        <v>59</v>
      </c>
      <c r="G126" s="3">
        <f t="shared" ref="G126:G130" si="29">SUM(H126:I126)</f>
        <v>0</v>
      </c>
      <c r="H126" s="3"/>
      <c r="I126" s="3"/>
      <c r="J126" s="3"/>
    </row>
    <row r="127" spans="1:10" ht="23.25" hidden="1" customHeight="1" x14ac:dyDescent="0.25">
      <c r="A127" s="29" t="s">
        <v>129</v>
      </c>
      <c r="B127" s="29"/>
      <c r="C127" s="2" t="s">
        <v>12</v>
      </c>
      <c r="D127" s="2" t="s">
        <v>21</v>
      </c>
      <c r="E127" s="2" t="s">
        <v>56</v>
      </c>
      <c r="F127" s="2" t="s">
        <v>59</v>
      </c>
      <c r="G127" s="3">
        <f t="shared" si="29"/>
        <v>0</v>
      </c>
      <c r="H127" s="3"/>
      <c r="I127" s="3"/>
      <c r="J127" s="3"/>
    </row>
    <row r="128" spans="1:10" ht="23.25" hidden="1" customHeight="1" x14ac:dyDescent="0.25">
      <c r="A128" s="29" t="s">
        <v>148</v>
      </c>
      <c r="B128" s="29"/>
      <c r="C128" s="2" t="s">
        <v>46</v>
      </c>
      <c r="D128" s="2" t="s">
        <v>21</v>
      </c>
      <c r="E128" s="2" t="s">
        <v>56</v>
      </c>
      <c r="F128" s="2" t="s">
        <v>59</v>
      </c>
      <c r="G128" s="3">
        <f t="shared" si="29"/>
        <v>0</v>
      </c>
      <c r="H128" s="3"/>
      <c r="I128" s="3"/>
      <c r="J128" s="3"/>
    </row>
    <row r="129" spans="1:10" ht="18" customHeight="1" x14ac:dyDescent="0.25">
      <c r="A129" s="29" t="s">
        <v>152</v>
      </c>
      <c r="B129" s="29"/>
      <c r="C129" s="2" t="s">
        <v>187</v>
      </c>
      <c r="D129" s="2" t="s">
        <v>21</v>
      </c>
      <c r="E129" s="2" t="s">
        <v>56</v>
      </c>
      <c r="F129" s="2" t="s">
        <v>59</v>
      </c>
      <c r="G129" s="3">
        <f t="shared" si="29"/>
        <v>54</v>
      </c>
      <c r="H129" s="3">
        <v>54</v>
      </c>
      <c r="I129" s="3"/>
      <c r="J129" s="3"/>
    </row>
    <row r="130" spans="1:10" ht="18" customHeight="1" x14ac:dyDescent="0.25">
      <c r="A130" s="29" t="s">
        <v>186</v>
      </c>
      <c r="B130" s="29"/>
      <c r="C130" s="2" t="s">
        <v>188</v>
      </c>
      <c r="D130" s="2" t="s">
        <v>21</v>
      </c>
      <c r="E130" s="2" t="s">
        <v>56</v>
      </c>
      <c r="F130" s="2" t="s">
        <v>59</v>
      </c>
      <c r="G130" s="3">
        <f t="shared" si="29"/>
        <v>119</v>
      </c>
      <c r="H130" s="3">
        <v>119</v>
      </c>
      <c r="I130" s="3"/>
      <c r="J130" s="3"/>
    </row>
    <row r="131" spans="1:10" ht="43.5" x14ac:dyDescent="0.25">
      <c r="A131" s="38" t="s">
        <v>143</v>
      </c>
      <c r="B131" s="38" t="s">
        <v>92</v>
      </c>
      <c r="C131" s="6"/>
      <c r="D131" s="6"/>
      <c r="E131" s="6"/>
      <c r="F131" s="6"/>
      <c r="G131" s="7">
        <f>SUM(G132:G133)</f>
        <v>1000</v>
      </c>
      <c r="H131" s="7">
        <f>SUM(H132:H133)</f>
        <v>1000</v>
      </c>
      <c r="I131" s="7">
        <f t="shared" ref="I131" si="30">SUM(I132)</f>
        <v>0</v>
      </c>
      <c r="J131" s="7">
        <f t="shared" ref="J131" si="31">SUM(J132)</f>
        <v>0</v>
      </c>
    </row>
    <row r="132" spans="1:10" ht="21" customHeight="1" x14ac:dyDescent="0.25">
      <c r="A132" s="29" t="s">
        <v>144</v>
      </c>
      <c r="B132" s="29"/>
      <c r="C132" s="2" t="s">
        <v>16</v>
      </c>
      <c r="D132" s="2" t="s">
        <v>13</v>
      </c>
      <c r="E132" s="2" t="s">
        <v>17</v>
      </c>
      <c r="F132" s="2" t="s">
        <v>60</v>
      </c>
      <c r="G132" s="3">
        <v>655</v>
      </c>
      <c r="H132" s="3">
        <v>655</v>
      </c>
      <c r="I132" s="3"/>
      <c r="J132" s="3"/>
    </row>
    <row r="133" spans="1:10" ht="17.25" customHeight="1" x14ac:dyDescent="0.25">
      <c r="A133" s="29" t="s">
        <v>148</v>
      </c>
      <c r="B133" s="29"/>
      <c r="C133" s="2" t="s">
        <v>46</v>
      </c>
      <c r="D133" s="2" t="s">
        <v>13</v>
      </c>
      <c r="E133" s="2" t="s">
        <v>17</v>
      </c>
      <c r="F133" s="2" t="s">
        <v>60</v>
      </c>
      <c r="G133" s="3">
        <v>345</v>
      </c>
      <c r="H133" s="3">
        <v>345</v>
      </c>
      <c r="I133" s="3"/>
      <c r="J133" s="3"/>
    </row>
    <row r="134" spans="1:10" ht="29.25" x14ac:dyDescent="0.25">
      <c r="A134" s="5" t="s">
        <v>145</v>
      </c>
      <c r="B134" s="5" t="s">
        <v>91</v>
      </c>
      <c r="C134" s="6"/>
      <c r="D134" s="6"/>
      <c r="E134" s="6"/>
      <c r="F134" s="6"/>
      <c r="G134" s="7">
        <f>SUM(G135:G136)</f>
        <v>500</v>
      </c>
      <c r="H134" s="7">
        <f t="shared" ref="H134:I134" si="32">SUM(H135:H136)</f>
        <v>500</v>
      </c>
      <c r="I134" s="7">
        <f t="shared" si="32"/>
        <v>0</v>
      </c>
      <c r="J134" s="7">
        <f t="shared" ref="J134" si="33">SUM(J135:J136)</f>
        <v>0</v>
      </c>
    </row>
    <row r="135" spans="1:10" ht="15.75" x14ac:dyDescent="0.25">
      <c r="A135" s="1" t="s">
        <v>142</v>
      </c>
      <c r="B135" s="1"/>
      <c r="C135" s="2" t="s">
        <v>16</v>
      </c>
      <c r="D135" s="2" t="s">
        <v>13</v>
      </c>
      <c r="E135" s="2" t="s">
        <v>17</v>
      </c>
      <c r="F135" s="2" t="s">
        <v>61</v>
      </c>
      <c r="G135" s="3">
        <f>SUM(H135:I135)</f>
        <v>330</v>
      </c>
      <c r="H135" s="3">
        <v>330</v>
      </c>
      <c r="I135" s="3"/>
      <c r="J135" s="3"/>
    </row>
    <row r="136" spans="1:10" ht="15.75" x14ac:dyDescent="0.25">
      <c r="A136" s="1" t="s">
        <v>148</v>
      </c>
      <c r="B136" s="1"/>
      <c r="C136" s="2" t="s">
        <v>46</v>
      </c>
      <c r="D136" s="2" t="s">
        <v>13</v>
      </c>
      <c r="E136" s="2" t="s">
        <v>17</v>
      </c>
      <c r="F136" s="2" t="s">
        <v>61</v>
      </c>
      <c r="G136" s="3">
        <f>SUM(H136:I136)</f>
        <v>170</v>
      </c>
      <c r="H136" s="3">
        <v>170</v>
      </c>
      <c r="I136" s="3"/>
      <c r="J136" s="3"/>
    </row>
    <row r="137" spans="1:10" ht="29.25" x14ac:dyDescent="0.25">
      <c r="A137" s="5" t="s">
        <v>168</v>
      </c>
      <c r="B137" s="5" t="s">
        <v>93</v>
      </c>
      <c r="C137" s="6"/>
      <c r="D137" s="6"/>
      <c r="E137" s="6"/>
      <c r="F137" s="6"/>
      <c r="G137" s="7">
        <f>SUM(G138+G140+G142)</f>
        <v>5495.4</v>
      </c>
      <c r="H137" s="7">
        <f t="shared" ref="H137:I137" si="34">SUM(H138+H140+H142)</f>
        <v>5495.4</v>
      </c>
      <c r="I137" s="7">
        <f t="shared" si="34"/>
        <v>0</v>
      </c>
      <c r="J137" s="7">
        <f t="shared" ref="J137" si="35">SUM(J138+J140+J142)</f>
        <v>0</v>
      </c>
    </row>
    <row r="138" spans="1:10" ht="30" x14ac:dyDescent="0.25">
      <c r="A138" s="39" t="s">
        <v>63</v>
      </c>
      <c r="B138" s="39"/>
      <c r="C138" s="2"/>
      <c r="D138" s="2"/>
      <c r="E138" s="2"/>
      <c r="F138" s="2"/>
      <c r="G138" s="3">
        <f>SUM(G139)</f>
        <v>300</v>
      </c>
      <c r="H138" s="3">
        <f t="shared" ref="H138:I138" si="36">SUM(H139)</f>
        <v>300</v>
      </c>
      <c r="I138" s="3">
        <f t="shared" si="36"/>
        <v>0</v>
      </c>
      <c r="J138" s="3">
        <f t="shared" ref="J138" si="37">SUM(J139)</f>
        <v>0</v>
      </c>
    </row>
    <row r="139" spans="1:10" ht="15.75" x14ac:dyDescent="0.25">
      <c r="A139" s="39" t="s">
        <v>146</v>
      </c>
      <c r="B139" s="39"/>
      <c r="C139" s="2" t="s">
        <v>16</v>
      </c>
      <c r="D139" s="2" t="s">
        <v>13</v>
      </c>
      <c r="E139" s="2" t="s">
        <v>14</v>
      </c>
      <c r="F139" s="2" t="s">
        <v>62</v>
      </c>
      <c r="G139" s="3">
        <f t="shared" ref="G139:G144" si="38">SUM(H139:I139)</f>
        <v>300</v>
      </c>
      <c r="H139" s="30">
        <v>300</v>
      </c>
      <c r="I139" s="30"/>
      <c r="J139" s="30"/>
    </row>
    <row r="140" spans="1:10" ht="32.25" customHeight="1" x14ac:dyDescent="0.25">
      <c r="A140" s="39" t="s">
        <v>64</v>
      </c>
      <c r="B140" s="39"/>
      <c r="C140" s="2"/>
      <c r="D140" s="2"/>
      <c r="E140" s="2"/>
      <c r="F140" s="2"/>
      <c r="G140" s="3">
        <f>SUM(G141)</f>
        <v>500</v>
      </c>
      <c r="H140" s="3">
        <f t="shared" ref="H140:I140" si="39">SUM(H141)</f>
        <v>500</v>
      </c>
      <c r="I140" s="3">
        <f t="shared" si="39"/>
        <v>0</v>
      </c>
      <c r="J140" s="3">
        <f t="shared" ref="J140" si="40">SUM(J141)</f>
        <v>0</v>
      </c>
    </row>
    <row r="141" spans="1:10" ht="15.75" x14ac:dyDescent="0.25">
      <c r="A141" s="39" t="s">
        <v>146</v>
      </c>
      <c r="B141" s="39"/>
      <c r="C141" s="2" t="s">
        <v>16</v>
      </c>
      <c r="D141" s="2" t="s">
        <v>13</v>
      </c>
      <c r="E141" s="2" t="s">
        <v>14</v>
      </c>
      <c r="F141" s="2" t="s">
        <v>62</v>
      </c>
      <c r="G141" s="3">
        <f t="shared" si="38"/>
        <v>500</v>
      </c>
      <c r="H141" s="30">
        <v>500</v>
      </c>
      <c r="I141" s="30"/>
      <c r="J141" s="30"/>
    </row>
    <row r="142" spans="1:10" ht="30" x14ac:dyDescent="0.25">
      <c r="A142" s="37" t="s">
        <v>65</v>
      </c>
      <c r="B142" s="37"/>
      <c r="C142" s="2"/>
      <c r="D142" s="2"/>
      <c r="E142" s="2"/>
      <c r="F142" s="2"/>
      <c r="G142" s="3">
        <f>SUM(G143:G144)</f>
        <v>4695.3999999999996</v>
      </c>
      <c r="H142" s="3">
        <f>SUM(H143:H144)</f>
        <v>4695.3999999999996</v>
      </c>
      <c r="I142" s="3">
        <f t="shared" ref="I142" si="41">SUM(I143)</f>
        <v>0</v>
      </c>
      <c r="J142" s="3">
        <f t="shared" ref="J142" si="42">SUM(J143)</f>
        <v>0</v>
      </c>
    </row>
    <row r="143" spans="1:10" ht="15.75" x14ac:dyDescent="0.25">
      <c r="A143" s="39" t="s">
        <v>146</v>
      </c>
      <c r="B143" s="37"/>
      <c r="C143" s="2" t="s">
        <v>16</v>
      </c>
      <c r="D143" s="2" t="s">
        <v>13</v>
      </c>
      <c r="E143" s="2" t="s">
        <v>14</v>
      </c>
      <c r="F143" s="2" t="s">
        <v>62</v>
      </c>
      <c r="G143" s="3">
        <f t="shared" si="38"/>
        <v>1232.5999999999999</v>
      </c>
      <c r="H143" s="54">
        <v>1232.5999999999999</v>
      </c>
      <c r="I143" s="30"/>
      <c r="J143" s="30"/>
    </row>
    <row r="144" spans="1:10" ht="15.75" x14ac:dyDescent="0.25">
      <c r="A144" s="39" t="s">
        <v>81</v>
      </c>
      <c r="B144" s="37"/>
      <c r="C144" s="2" t="s">
        <v>16</v>
      </c>
      <c r="D144" s="2" t="s">
        <v>13</v>
      </c>
      <c r="E144" s="2" t="s">
        <v>14</v>
      </c>
      <c r="F144" s="2" t="s">
        <v>62</v>
      </c>
      <c r="G144" s="3">
        <f t="shared" si="38"/>
        <v>3462.8</v>
      </c>
      <c r="H144" s="54">
        <v>3462.8</v>
      </c>
      <c r="I144" s="30"/>
      <c r="J144" s="30"/>
    </row>
    <row r="145" spans="1:10" ht="43.5" x14ac:dyDescent="0.25">
      <c r="A145" s="5" t="s">
        <v>147</v>
      </c>
      <c r="B145" s="5" t="s">
        <v>97</v>
      </c>
      <c r="C145" s="6"/>
      <c r="D145" s="6"/>
      <c r="E145" s="6"/>
      <c r="F145" s="6"/>
      <c r="G145" s="7">
        <f>SUM(G146)</f>
        <v>72906.100000000006</v>
      </c>
      <c r="H145" s="7">
        <f t="shared" ref="H145:I145" si="43">SUM(H146)</f>
        <v>72906.100000000006</v>
      </c>
      <c r="I145" s="7">
        <f t="shared" si="43"/>
        <v>0</v>
      </c>
      <c r="J145" s="7">
        <f t="shared" ref="J145" si="44">SUM(J146)</f>
        <v>0</v>
      </c>
    </row>
    <row r="146" spans="1:10" ht="22.5" customHeight="1" x14ac:dyDescent="0.25">
      <c r="A146" s="1" t="s">
        <v>120</v>
      </c>
      <c r="B146" s="1"/>
      <c r="C146" s="2" t="s">
        <v>16</v>
      </c>
      <c r="D146" s="2" t="s">
        <v>20</v>
      </c>
      <c r="E146" s="2" t="s">
        <v>14</v>
      </c>
      <c r="F146" s="2" t="s">
        <v>66</v>
      </c>
      <c r="G146" s="3">
        <f>SUM(H146:I146)</f>
        <v>72906.100000000006</v>
      </c>
      <c r="H146" s="3">
        <v>72906.100000000006</v>
      </c>
      <c r="I146" s="3"/>
      <c r="J146" s="3"/>
    </row>
    <row r="147" spans="1:10" ht="30.75" customHeight="1" x14ac:dyDescent="0.25">
      <c r="A147" s="5" t="s">
        <v>149</v>
      </c>
      <c r="B147" s="5" t="s">
        <v>95</v>
      </c>
      <c r="C147" s="6"/>
      <c r="D147" s="6"/>
      <c r="E147" s="6"/>
      <c r="F147" s="6"/>
      <c r="G147" s="7">
        <f>SUM(G148:G153)</f>
        <v>21324.5</v>
      </c>
      <c r="H147" s="7">
        <f>SUM(H148:H153)</f>
        <v>21324.5</v>
      </c>
      <c r="I147" s="7">
        <f>SUM(I148:I153)</f>
        <v>0</v>
      </c>
      <c r="J147" s="7">
        <f>SUM(J148:J153)</f>
        <v>0</v>
      </c>
    </row>
    <row r="148" spans="1:10" ht="15.75" x14ac:dyDescent="0.25">
      <c r="A148" s="1" t="s">
        <v>81</v>
      </c>
      <c r="B148" s="1"/>
      <c r="C148" s="2" t="s">
        <v>16</v>
      </c>
      <c r="D148" s="2" t="s">
        <v>20</v>
      </c>
      <c r="E148" s="2" t="s">
        <v>40</v>
      </c>
      <c r="F148" s="2" t="s">
        <v>67</v>
      </c>
      <c r="G148" s="3">
        <f>H148+I148</f>
        <v>4009.5</v>
      </c>
      <c r="H148" s="3">
        <v>4009.5</v>
      </c>
      <c r="I148" s="3"/>
      <c r="J148" s="3"/>
    </row>
    <row r="149" spans="1:10" ht="15.75" x14ac:dyDescent="0.25">
      <c r="A149" s="1" t="s">
        <v>81</v>
      </c>
      <c r="B149" s="1"/>
      <c r="C149" s="2" t="s">
        <v>16</v>
      </c>
      <c r="D149" s="2" t="s">
        <v>20</v>
      </c>
      <c r="E149" s="2" t="s">
        <v>40</v>
      </c>
      <c r="F149" s="2" t="s">
        <v>166</v>
      </c>
      <c r="G149" s="3">
        <f t="shared" ref="G149:G153" si="45">H149+I149</f>
        <v>10926.5</v>
      </c>
      <c r="H149" s="3">
        <v>10926.5</v>
      </c>
      <c r="I149" s="3"/>
      <c r="J149" s="3"/>
    </row>
    <row r="150" spans="1:10" ht="15.75" x14ac:dyDescent="0.25">
      <c r="A150" s="29" t="s">
        <v>129</v>
      </c>
      <c r="B150" s="1"/>
      <c r="C150" s="2" t="s">
        <v>12</v>
      </c>
      <c r="D150" s="2" t="s">
        <v>20</v>
      </c>
      <c r="E150" s="2" t="s">
        <v>40</v>
      </c>
      <c r="F150" s="2" t="s">
        <v>67</v>
      </c>
      <c r="G150" s="3">
        <f t="shared" si="45"/>
        <v>570</v>
      </c>
      <c r="H150" s="3">
        <v>570</v>
      </c>
      <c r="I150" s="3"/>
      <c r="J150" s="3"/>
    </row>
    <row r="151" spans="1:10" ht="15.75" x14ac:dyDescent="0.25">
      <c r="A151" s="1" t="s">
        <v>150</v>
      </c>
      <c r="B151" s="1"/>
      <c r="C151" s="2" t="s">
        <v>151</v>
      </c>
      <c r="D151" s="2" t="s">
        <v>20</v>
      </c>
      <c r="E151" s="2" t="s">
        <v>40</v>
      </c>
      <c r="F151" s="2" t="s">
        <v>67</v>
      </c>
      <c r="G151" s="3">
        <f t="shared" si="45"/>
        <v>986.8</v>
      </c>
      <c r="H151" s="3">
        <v>986.8</v>
      </c>
      <c r="I151" s="3"/>
      <c r="J151" s="3"/>
    </row>
    <row r="152" spans="1:10" ht="15.75" x14ac:dyDescent="0.25">
      <c r="A152" s="1" t="s">
        <v>148</v>
      </c>
      <c r="B152" s="1"/>
      <c r="C152" s="2" t="s">
        <v>46</v>
      </c>
      <c r="D152" s="2" t="s">
        <v>20</v>
      </c>
      <c r="E152" s="2" t="s">
        <v>40</v>
      </c>
      <c r="F152" s="2" t="s">
        <v>67</v>
      </c>
      <c r="G152" s="3">
        <f t="shared" si="45"/>
        <v>173.3</v>
      </c>
      <c r="H152" s="3">
        <v>173.3</v>
      </c>
      <c r="I152" s="3"/>
      <c r="J152" s="3"/>
    </row>
    <row r="153" spans="1:10" ht="15.75" x14ac:dyDescent="0.25">
      <c r="A153" s="1" t="s">
        <v>191</v>
      </c>
      <c r="B153" s="1"/>
      <c r="C153" s="2" t="s">
        <v>16</v>
      </c>
      <c r="D153" s="2" t="s">
        <v>20</v>
      </c>
      <c r="E153" s="2" t="s">
        <v>40</v>
      </c>
      <c r="F153" s="2" t="s">
        <v>67</v>
      </c>
      <c r="G153" s="3">
        <f t="shared" si="45"/>
        <v>4658.3999999999996</v>
      </c>
      <c r="H153" s="3">
        <v>4658.3999999999996</v>
      </c>
      <c r="I153" s="3"/>
      <c r="J153" s="3"/>
    </row>
    <row r="154" spans="1:10" ht="30" hidden="1" x14ac:dyDescent="0.25">
      <c r="A154" s="1" t="s">
        <v>68</v>
      </c>
      <c r="B154" s="1"/>
      <c r="C154" s="2"/>
      <c r="D154" s="2" t="s">
        <v>20</v>
      </c>
      <c r="E154" s="2" t="s">
        <v>25</v>
      </c>
      <c r="F154" s="2"/>
      <c r="G154" s="3">
        <f t="shared" ref="G154" si="46">SUM(H154:I154)</f>
        <v>0</v>
      </c>
      <c r="H154" s="3"/>
      <c r="I154" s="3"/>
      <c r="J154" s="3"/>
    </row>
    <row r="155" spans="1:10" ht="43.5" x14ac:dyDescent="0.25">
      <c r="A155" s="5" t="s">
        <v>153</v>
      </c>
      <c r="B155" s="5" t="s">
        <v>100</v>
      </c>
      <c r="C155" s="6"/>
      <c r="D155" s="6"/>
      <c r="E155" s="6"/>
      <c r="F155" s="6"/>
      <c r="G155" s="7">
        <f>G156+G162+G163+G164+G165+G166</f>
        <v>5486.1</v>
      </c>
      <c r="H155" s="7">
        <f>H156+H162+H163+H164+H165+H166</f>
        <v>5486.1</v>
      </c>
      <c r="I155" s="7">
        <f t="shared" ref="I155" si="47">SUM(I156)</f>
        <v>0</v>
      </c>
      <c r="J155" s="7">
        <f t="shared" ref="J155" si="48">SUM(J156)</f>
        <v>0</v>
      </c>
    </row>
    <row r="156" spans="1:10" ht="20.25" customHeight="1" x14ac:dyDescent="0.25">
      <c r="A156" s="1" t="s">
        <v>82</v>
      </c>
      <c r="B156" s="1"/>
      <c r="C156" s="2" t="s">
        <v>16</v>
      </c>
      <c r="D156" s="2" t="s">
        <v>20</v>
      </c>
      <c r="E156" s="2" t="s">
        <v>25</v>
      </c>
      <c r="F156" s="2" t="s">
        <v>69</v>
      </c>
      <c r="G156" s="3">
        <f>SUM(H156:I156)</f>
        <v>1072.5</v>
      </c>
      <c r="H156" s="3">
        <v>1072.5</v>
      </c>
      <c r="I156" s="3"/>
      <c r="J156" s="3"/>
    </row>
    <row r="157" spans="1:10" ht="32.25" hidden="1" customHeight="1" x14ac:dyDescent="0.25">
      <c r="A157" s="1" t="s">
        <v>82</v>
      </c>
      <c r="B157" s="1"/>
      <c r="C157" s="2" t="s">
        <v>16</v>
      </c>
      <c r="D157" s="2" t="s">
        <v>20</v>
      </c>
      <c r="E157" s="2" t="s">
        <v>25</v>
      </c>
      <c r="F157" s="2" t="s">
        <v>69</v>
      </c>
      <c r="G157" s="3">
        <f t="shared" ref="G157:G163" si="49">SUM(H157:I157)</f>
        <v>0</v>
      </c>
      <c r="H157" s="3"/>
      <c r="I157" s="3"/>
      <c r="J157" s="7">
        <f t="shared" ref="J157" si="50">SUM(J158:J161)</f>
        <v>0</v>
      </c>
    </row>
    <row r="158" spans="1:10" ht="18.75" hidden="1" customHeight="1" x14ac:dyDescent="0.25">
      <c r="A158" s="1" t="s">
        <v>82</v>
      </c>
      <c r="B158" s="1"/>
      <c r="C158" s="2" t="s">
        <v>16</v>
      </c>
      <c r="D158" s="2" t="s">
        <v>20</v>
      </c>
      <c r="E158" s="2" t="s">
        <v>25</v>
      </c>
      <c r="F158" s="2" t="s">
        <v>69</v>
      </c>
      <c r="G158" s="3">
        <f t="shared" si="49"/>
        <v>0</v>
      </c>
      <c r="H158" s="3"/>
      <c r="I158" s="3"/>
      <c r="J158" s="3"/>
    </row>
    <row r="159" spans="1:10" ht="18.75" hidden="1" customHeight="1" x14ac:dyDescent="0.25">
      <c r="A159" s="1" t="s">
        <v>82</v>
      </c>
      <c r="B159" s="1"/>
      <c r="C159" s="2" t="s">
        <v>16</v>
      </c>
      <c r="D159" s="2" t="s">
        <v>20</v>
      </c>
      <c r="E159" s="2" t="s">
        <v>25</v>
      </c>
      <c r="F159" s="2" t="s">
        <v>69</v>
      </c>
      <c r="G159" s="3">
        <f t="shared" si="49"/>
        <v>0</v>
      </c>
      <c r="H159" s="3"/>
      <c r="I159" s="3"/>
      <c r="J159" s="3"/>
    </row>
    <row r="160" spans="1:10" ht="18.75" hidden="1" customHeight="1" x14ac:dyDescent="0.25">
      <c r="A160" s="1" t="s">
        <v>82</v>
      </c>
      <c r="B160" s="1"/>
      <c r="C160" s="2" t="s">
        <v>16</v>
      </c>
      <c r="D160" s="2" t="s">
        <v>20</v>
      </c>
      <c r="E160" s="2" t="s">
        <v>25</v>
      </c>
      <c r="F160" s="2" t="s">
        <v>69</v>
      </c>
      <c r="G160" s="3">
        <f t="shared" si="49"/>
        <v>0</v>
      </c>
      <c r="H160" s="3"/>
      <c r="I160" s="3"/>
      <c r="J160" s="3"/>
    </row>
    <row r="161" spans="1:10" ht="23.25" hidden="1" customHeight="1" x14ac:dyDescent="0.25">
      <c r="A161" s="1" t="s">
        <v>82</v>
      </c>
      <c r="B161" s="1"/>
      <c r="C161" s="2" t="s">
        <v>16</v>
      </c>
      <c r="D161" s="2" t="s">
        <v>20</v>
      </c>
      <c r="E161" s="2" t="s">
        <v>25</v>
      </c>
      <c r="F161" s="2" t="s">
        <v>69</v>
      </c>
      <c r="G161" s="3">
        <f t="shared" si="49"/>
        <v>0</v>
      </c>
      <c r="H161" s="3"/>
      <c r="I161" s="3"/>
      <c r="J161" s="3"/>
    </row>
    <row r="162" spans="1:10" ht="18.75" customHeight="1" x14ac:dyDescent="0.25">
      <c r="A162" s="1" t="s">
        <v>82</v>
      </c>
      <c r="B162" s="1"/>
      <c r="C162" s="2" t="s">
        <v>16</v>
      </c>
      <c r="D162" s="2" t="s">
        <v>39</v>
      </c>
      <c r="E162" s="2" t="s">
        <v>21</v>
      </c>
      <c r="F162" s="2" t="s">
        <v>69</v>
      </c>
      <c r="G162" s="3">
        <f t="shared" si="49"/>
        <v>101.1</v>
      </c>
      <c r="H162" s="3">
        <v>101.1</v>
      </c>
      <c r="I162" s="3"/>
      <c r="J162" s="3"/>
    </row>
    <row r="163" spans="1:10" ht="18.75" customHeight="1" x14ac:dyDescent="0.25">
      <c r="A163" s="1" t="s">
        <v>82</v>
      </c>
      <c r="B163" s="1"/>
      <c r="C163" s="2" t="s">
        <v>16</v>
      </c>
      <c r="D163" s="2" t="s">
        <v>39</v>
      </c>
      <c r="E163" s="2" t="s">
        <v>36</v>
      </c>
      <c r="F163" s="2" t="s">
        <v>69</v>
      </c>
      <c r="G163" s="3">
        <f t="shared" si="49"/>
        <v>600.79999999999995</v>
      </c>
      <c r="H163" s="3">
        <v>600.79999999999995</v>
      </c>
      <c r="I163" s="3"/>
      <c r="J163" s="3"/>
    </row>
    <row r="164" spans="1:10" ht="18.75" customHeight="1" x14ac:dyDescent="0.25">
      <c r="A164" s="1" t="s">
        <v>82</v>
      </c>
      <c r="B164" s="1"/>
      <c r="C164" s="2" t="s">
        <v>16</v>
      </c>
      <c r="D164" s="2" t="s">
        <v>14</v>
      </c>
      <c r="E164" s="2" t="s">
        <v>14</v>
      </c>
      <c r="F164" s="2" t="s">
        <v>69</v>
      </c>
      <c r="G164" s="3">
        <f t="shared" ref="G164" si="51">SUM(H164:I164)</f>
        <v>1428.1</v>
      </c>
      <c r="H164" s="3">
        <v>1428.1</v>
      </c>
      <c r="I164" s="3"/>
      <c r="J164" s="3"/>
    </row>
    <row r="165" spans="1:10" ht="18.75" customHeight="1" x14ac:dyDescent="0.25">
      <c r="A165" s="1" t="s">
        <v>82</v>
      </c>
      <c r="B165" s="1"/>
      <c r="C165" s="2" t="s">
        <v>16</v>
      </c>
      <c r="D165" s="2" t="s">
        <v>40</v>
      </c>
      <c r="E165" s="2" t="s">
        <v>74</v>
      </c>
      <c r="F165" s="2" t="s">
        <v>69</v>
      </c>
      <c r="G165" s="3">
        <f t="shared" ref="G165" si="52">SUM(H165:I165)</f>
        <v>1171.8</v>
      </c>
      <c r="H165" s="3">
        <v>1171.8</v>
      </c>
      <c r="I165" s="3"/>
      <c r="J165" s="3"/>
    </row>
    <row r="166" spans="1:10" ht="18.75" customHeight="1" x14ac:dyDescent="0.25">
      <c r="A166" s="1" t="s">
        <v>82</v>
      </c>
      <c r="B166" s="1"/>
      <c r="C166" s="2" t="s">
        <v>16</v>
      </c>
      <c r="D166" s="2" t="s">
        <v>51</v>
      </c>
      <c r="E166" s="2" t="s">
        <v>21</v>
      </c>
      <c r="F166" s="2" t="s">
        <v>69</v>
      </c>
      <c r="G166" s="3">
        <f t="shared" ref="G166" si="53">SUM(H166:I166)</f>
        <v>1111.8</v>
      </c>
      <c r="H166" s="3">
        <v>1111.8</v>
      </c>
      <c r="I166" s="3"/>
      <c r="J166" s="3"/>
    </row>
    <row r="167" spans="1:10" ht="33.75" customHeight="1" x14ac:dyDescent="0.25">
      <c r="A167" s="41" t="s">
        <v>219</v>
      </c>
      <c r="B167" s="5" t="s">
        <v>102</v>
      </c>
      <c r="C167" s="6"/>
      <c r="D167" s="6"/>
      <c r="E167" s="6"/>
      <c r="F167" s="6"/>
      <c r="G167" s="7">
        <f>SUM(G168)</f>
        <v>8271</v>
      </c>
      <c r="H167" s="7">
        <f t="shared" ref="H167:J167" si="54">SUM(H168)</f>
        <v>8271</v>
      </c>
      <c r="I167" s="7">
        <f t="shared" si="54"/>
        <v>0</v>
      </c>
      <c r="J167" s="7">
        <f t="shared" si="54"/>
        <v>0</v>
      </c>
    </row>
    <row r="168" spans="1:10" ht="15.75" x14ac:dyDescent="0.25">
      <c r="A168" s="1" t="s">
        <v>154</v>
      </c>
      <c r="B168" s="1"/>
      <c r="C168" s="2" t="s">
        <v>16</v>
      </c>
      <c r="D168" s="2" t="s">
        <v>24</v>
      </c>
      <c r="E168" s="2" t="s">
        <v>21</v>
      </c>
      <c r="F168" s="2" t="s">
        <v>70</v>
      </c>
      <c r="G168" s="3">
        <f>SUM(H168:I168)</f>
        <v>8271</v>
      </c>
      <c r="H168" s="3">
        <v>8271</v>
      </c>
      <c r="I168" s="3"/>
      <c r="J168" s="3"/>
    </row>
    <row r="169" spans="1:10" ht="33" customHeight="1" x14ac:dyDescent="0.25">
      <c r="A169" s="5" t="s">
        <v>155</v>
      </c>
      <c r="B169" s="5" t="s">
        <v>105</v>
      </c>
      <c r="C169" s="6"/>
      <c r="D169" s="6"/>
      <c r="E169" s="6"/>
      <c r="F169" s="6"/>
      <c r="G169" s="7">
        <f>SUM(G170)</f>
        <v>25260</v>
      </c>
      <c r="H169" s="7">
        <f t="shared" ref="H169:I169" si="55">SUM(H170)</f>
        <v>25260</v>
      </c>
      <c r="I169" s="7">
        <f t="shared" si="55"/>
        <v>0</v>
      </c>
      <c r="J169" s="7">
        <f t="shared" ref="J169" si="56">SUM(J170)</f>
        <v>0</v>
      </c>
    </row>
    <row r="170" spans="1:10" ht="15.75" x14ac:dyDescent="0.25">
      <c r="A170" s="1" t="s">
        <v>81</v>
      </c>
      <c r="B170" s="1"/>
      <c r="C170" s="2" t="s">
        <v>16</v>
      </c>
      <c r="D170" s="2" t="s">
        <v>24</v>
      </c>
      <c r="E170" s="2" t="s">
        <v>36</v>
      </c>
      <c r="F170" s="2" t="s">
        <v>71</v>
      </c>
      <c r="G170" s="3">
        <f>SUM(H170:I170)</f>
        <v>25260</v>
      </c>
      <c r="H170" s="3">
        <v>25260</v>
      </c>
      <c r="I170" s="3"/>
      <c r="J170" s="3"/>
    </row>
    <row r="171" spans="1:10" ht="31.5" customHeight="1" x14ac:dyDescent="0.25">
      <c r="A171" s="5" t="s">
        <v>156</v>
      </c>
      <c r="B171" s="5" t="s">
        <v>107</v>
      </c>
      <c r="C171" s="6"/>
      <c r="D171" s="6"/>
      <c r="E171" s="6"/>
      <c r="F171" s="6"/>
      <c r="G171" s="7">
        <f>SUM(G172:G174)</f>
        <v>31624.5</v>
      </c>
      <c r="H171" s="7">
        <f t="shared" ref="H171:I171" si="57">SUM(H172:H174)</f>
        <v>31624.5</v>
      </c>
      <c r="I171" s="7">
        <f t="shared" si="57"/>
        <v>0</v>
      </c>
      <c r="J171" s="7">
        <f t="shared" ref="J171" si="58">SUM(J172)</f>
        <v>0</v>
      </c>
    </row>
    <row r="172" spans="1:10" ht="15.75" x14ac:dyDescent="0.25">
      <c r="A172" s="1" t="s">
        <v>81</v>
      </c>
      <c r="B172" s="1"/>
      <c r="C172" s="2" t="s">
        <v>16</v>
      </c>
      <c r="D172" s="2" t="s">
        <v>24</v>
      </c>
      <c r="E172" s="2" t="s">
        <v>13</v>
      </c>
      <c r="F172" s="2" t="s">
        <v>72</v>
      </c>
      <c r="G172" s="55">
        <f>SUM(H172:I172)</f>
        <v>29078.9</v>
      </c>
      <c r="H172" s="55">
        <v>29078.9</v>
      </c>
      <c r="I172" s="3"/>
      <c r="J172" s="3"/>
    </row>
    <row r="173" spans="1:10" ht="15.75" x14ac:dyDescent="0.25">
      <c r="A173" s="1" t="s">
        <v>81</v>
      </c>
      <c r="B173" s="1"/>
      <c r="C173" s="2" t="s">
        <v>16</v>
      </c>
      <c r="D173" s="2" t="s">
        <v>14</v>
      </c>
      <c r="E173" s="2" t="s">
        <v>14</v>
      </c>
      <c r="F173" s="2" t="s">
        <v>72</v>
      </c>
      <c r="G173" s="55">
        <f>SUM(H173:I173)</f>
        <v>607</v>
      </c>
      <c r="H173" s="55">
        <v>607</v>
      </c>
      <c r="I173" s="3"/>
      <c r="J173" s="3"/>
    </row>
    <row r="174" spans="1:10" ht="15.75" x14ac:dyDescent="0.25">
      <c r="A174" s="1" t="s">
        <v>82</v>
      </c>
      <c r="B174" s="1"/>
      <c r="C174" s="2" t="s">
        <v>16</v>
      </c>
      <c r="D174" s="2" t="s">
        <v>24</v>
      </c>
      <c r="E174" s="2" t="s">
        <v>13</v>
      </c>
      <c r="F174" s="2" t="s">
        <v>72</v>
      </c>
      <c r="G174" s="55">
        <f>SUM(H174:I174)</f>
        <v>1938.6</v>
      </c>
      <c r="H174" s="55">
        <v>1938.6</v>
      </c>
      <c r="I174" s="3"/>
      <c r="J174" s="3"/>
    </row>
    <row r="175" spans="1:10" ht="21.75" customHeight="1" x14ac:dyDescent="0.25">
      <c r="A175" s="5" t="s">
        <v>157</v>
      </c>
      <c r="B175" s="5" t="s">
        <v>122</v>
      </c>
      <c r="C175" s="6"/>
      <c r="D175" s="6"/>
      <c r="E175" s="6"/>
      <c r="F175" s="6"/>
      <c r="G175" s="7">
        <f>SUM(G176:G181)</f>
        <v>121839.90000000001</v>
      </c>
      <c r="H175" s="7">
        <f t="shared" ref="H175:J175" si="59">SUM(H176:H181)</f>
        <v>2163.8000000000002</v>
      </c>
      <c r="I175" s="7">
        <f>SUM(I176:I181)</f>
        <v>119676.1</v>
      </c>
      <c r="J175" s="7">
        <f t="shared" si="59"/>
        <v>0</v>
      </c>
    </row>
    <row r="176" spans="1:10" ht="16.5" customHeight="1" x14ac:dyDescent="0.25">
      <c r="A176" s="1" t="s">
        <v>120</v>
      </c>
      <c r="B176" s="37"/>
      <c r="C176" s="2" t="s">
        <v>16</v>
      </c>
      <c r="D176" s="2" t="s">
        <v>14</v>
      </c>
      <c r="E176" s="2" t="s">
        <v>21</v>
      </c>
      <c r="F176" s="2" t="s">
        <v>73</v>
      </c>
      <c r="G176" s="3">
        <f>SUM(H176:I176)</f>
        <v>750</v>
      </c>
      <c r="H176" s="21">
        <v>750</v>
      </c>
      <c r="I176" s="21"/>
      <c r="J176" s="40"/>
    </row>
    <row r="177" spans="1:10" ht="16.5" customHeight="1" x14ac:dyDescent="0.25">
      <c r="A177" s="1" t="s">
        <v>120</v>
      </c>
      <c r="B177" s="37"/>
      <c r="C177" s="2" t="s">
        <v>16</v>
      </c>
      <c r="D177" s="2" t="s">
        <v>14</v>
      </c>
      <c r="E177" s="2" t="s">
        <v>21</v>
      </c>
      <c r="F177" s="2" t="s">
        <v>163</v>
      </c>
      <c r="G177" s="3">
        <f t="shared" ref="G177:G181" si="60">SUM(H177:I177)</f>
        <v>84757.6</v>
      </c>
      <c r="H177" s="21">
        <v>1163.8</v>
      </c>
      <c r="I177" s="21">
        <v>83593.8</v>
      </c>
      <c r="J177" s="40"/>
    </row>
    <row r="178" spans="1:10" ht="16.5" customHeight="1" x14ac:dyDescent="0.25">
      <c r="A178" s="1" t="s">
        <v>120</v>
      </c>
      <c r="B178" s="37"/>
      <c r="C178" s="2" t="s">
        <v>16</v>
      </c>
      <c r="D178" s="2" t="s">
        <v>40</v>
      </c>
      <c r="E178" s="2" t="s">
        <v>13</v>
      </c>
      <c r="F178" s="2" t="s">
        <v>183</v>
      </c>
      <c r="G178" s="3">
        <f t="shared" si="60"/>
        <v>19659.8</v>
      </c>
      <c r="H178" s="21"/>
      <c r="I178" s="21">
        <v>19659.8</v>
      </c>
      <c r="J178" s="40"/>
    </row>
    <row r="179" spans="1:10" ht="16.5" customHeight="1" x14ac:dyDescent="0.25">
      <c r="A179" s="1" t="s">
        <v>120</v>
      </c>
      <c r="B179" s="37"/>
      <c r="C179" s="2" t="s">
        <v>16</v>
      </c>
      <c r="D179" s="2" t="s">
        <v>40</v>
      </c>
      <c r="E179" s="2" t="s">
        <v>13</v>
      </c>
      <c r="F179" s="2" t="s">
        <v>184</v>
      </c>
      <c r="G179" s="3">
        <f t="shared" si="60"/>
        <v>14490.8</v>
      </c>
      <c r="H179" s="21"/>
      <c r="I179" s="21">
        <v>14490.8</v>
      </c>
      <c r="J179" s="40"/>
    </row>
    <row r="180" spans="1:10" ht="16.5" customHeight="1" x14ac:dyDescent="0.25">
      <c r="A180" s="1" t="s">
        <v>120</v>
      </c>
      <c r="B180" s="37"/>
      <c r="C180" s="2" t="s">
        <v>16</v>
      </c>
      <c r="D180" s="2" t="s">
        <v>14</v>
      </c>
      <c r="E180" s="2" t="s">
        <v>36</v>
      </c>
      <c r="F180" s="2" t="s">
        <v>73</v>
      </c>
      <c r="G180" s="3">
        <f t="shared" si="60"/>
        <v>250</v>
      </c>
      <c r="H180" s="21">
        <v>250</v>
      </c>
      <c r="I180" s="21"/>
      <c r="J180" s="40"/>
    </row>
    <row r="181" spans="1:10" ht="16.5" customHeight="1" x14ac:dyDescent="0.25">
      <c r="A181" s="1" t="s">
        <v>120</v>
      </c>
      <c r="B181" s="37"/>
      <c r="C181" s="2" t="s">
        <v>16</v>
      </c>
      <c r="D181" s="2" t="s">
        <v>14</v>
      </c>
      <c r="E181" s="2" t="s">
        <v>36</v>
      </c>
      <c r="F181" s="2" t="s">
        <v>164</v>
      </c>
      <c r="G181" s="3">
        <f t="shared" si="60"/>
        <v>1931.7</v>
      </c>
      <c r="H181" s="21"/>
      <c r="I181" s="21">
        <v>1931.7</v>
      </c>
      <c r="J181" s="40"/>
    </row>
    <row r="182" spans="1:10" ht="28.5" x14ac:dyDescent="0.25">
      <c r="A182" s="41" t="s">
        <v>158</v>
      </c>
      <c r="B182" s="41" t="s">
        <v>126</v>
      </c>
      <c r="C182" s="6"/>
      <c r="D182" s="6"/>
      <c r="E182" s="6"/>
      <c r="F182" s="6"/>
      <c r="G182" s="7">
        <f>SUM(G183)</f>
        <v>300</v>
      </c>
      <c r="H182" s="7">
        <f t="shared" ref="H182:I182" si="61">SUM(H183)</f>
        <v>300</v>
      </c>
      <c r="I182" s="7">
        <f t="shared" si="61"/>
        <v>0</v>
      </c>
      <c r="J182" s="7">
        <f t="shared" ref="J182" si="62">SUM(J183)</f>
        <v>0</v>
      </c>
    </row>
    <row r="183" spans="1:10" ht="15.75" x14ac:dyDescent="0.25">
      <c r="A183" s="42" t="s">
        <v>81</v>
      </c>
      <c r="B183" s="42"/>
      <c r="C183" s="2" t="s">
        <v>16</v>
      </c>
      <c r="D183" s="2" t="s">
        <v>40</v>
      </c>
      <c r="E183" s="2" t="s">
        <v>74</v>
      </c>
      <c r="F183" s="2" t="s">
        <v>75</v>
      </c>
      <c r="G183" s="3">
        <f>SUM(H183:I183)</f>
        <v>300</v>
      </c>
      <c r="H183" s="21">
        <v>300</v>
      </c>
      <c r="I183" s="21"/>
      <c r="J183" s="21"/>
    </row>
    <row r="184" spans="1:10" ht="29.25" x14ac:dyDescent="0.25">
      <c r="A184" s="5" t="s">
        <v>159</v>
      </c>
      <c r="B184" s="5" t="s">
        <v>127</v>
      </c>
      <c r="C184" s="6"/>
      <c r="D184" s="6"/>
      <c r="E184" s="6"/>
      <c r="F184" s="6"/>
      <c r="G184" s="7">
        <f>SUM(G185:G186)</f>
        <v>14701.5</v>
      </c>
      <c r="H184" s="7">
        <f t="shared" ref="H184:I184" si="63">SUM(H185:H186)</f>
        <v>14701.5</v>
      </c>
      <c r="I184" s="7">
        <f t="shared" si="63"/>
        <v>0</v>
      </c>
      <c r="J184" s="7">
        <f t="shared" ref="J184" si="64">SUM(J185:J186)</f>
        <v>0</v>
      </c>
    </row>
    <row r="185" spans="1:10" ht="15.75" x14ac:dyDescent="0.25">
      <c r="A185" s="1" t="s">
        <v>160</v>
      </c>
      <c r="B185" s="1"/>
      <c r="C185" s="2" t="s">
        <v>16</v>
      </c>
      <c r="D185" s="2" t="s">
        <v>25</v>
      </c>
      <c r="E185" s="2" t="s">
        <v>20</v>
      </c>
      <c r="F185" s="2" t="s">
        <v>76</v>
      </c>
      <c r="G185" s="3">
        <f>SUM(H185:I185)</f>
        <v>8000</v>
      </c>
      <c r="H185" s="3">
        <v>8000</v>
      </c>
      <c r="I185" s="3"/>
      <c r="J185" s="3"/>
    </row>
    <row r="186" spans="1:10" ht="15.75" x14ac:dyDescent="0.25">
      <c r="A186" s="1" t="s">
        <v>160</v>
      </c>
      <c r="B186" s="1"/>
      <c r="C186" s="2" t="s">
        <v>16</v>
      </c>
      <c r="D186" s="2" t="s">
        <v>25</v>
      </c>
      <c r="E186" s="2" t="s">
        <v>36</v>
      </c>
      <c r="F186" s="2" t="s">
        <v>165</v>
      </c>
      <c r="G186" s="3">
        <f>SUM(H186:I186)</f>
        <v>6701.5</v>
      </c>
      <c r="H186" s="3">
        <v>6701.5</v>
      </c>
      <c r="I186" s="3"/>
      <c r="J186" s="3"/>
    </row>
    <row r="187" spans="1:10" ht="15.75" hidden="1" x14ac:dyDescent="0.25">
      <c r="A187" s="5"/>
      <c r="B187" s="1"/>
      <c r="C187" s="2"/>
      <c r="D187" s="2"/>
      <c r="E187" s="2"/>
      <c r="F187" s="2"/>
      <c r="G187" s="3"/>
      <c r="H187" s="3"/>
      <c r="I187" s="3"/>
      <c r="J187" s="3"/>
    </row>
    <row r="188" spans="1:10" ht="15.75" hidden="1" x14ac:dyDescent="0.25">
      <c r="A188" s="1"/>
      <c r="B188" s="1"/>
      <c r="C188" s="2"/>
      <c r="D188" s="2"/>
      <c r="E188" s="2"/>
      <c r="F188" s="2"/>
      <c r="G188" s="3"/>
      <c r="H188" s="3"/>
      <c r="I188" s="3"/>
      <c r="J188" s="3"/>
    </row>
    <row r="189" spans="1:10" ht="15.75" hidden="1" x14ac:dyDescent="0.25">
      <c r="A189" s="1"/>
      <c r="B189" s="1"/>
      <c r="C189" s="2"/>
      <c r="D189" s="2"/>
      <c r="E189" s="2"/>
      <c r="F189" s="2"/>
      <c r="G189" s="3"/>
      <c r="H189" s="3"/>
      <c r="I189" s="3"/>
      <c r="J189" s="3"/>
    </row>
    <row r="190" spans="1:10" ht="15.75" hidden="1" x14ac:dyDescent="0.25">
      <c r="A190" s="1"/>
      <c r="B190" s="1"/>
      <c r="C190" s="2"/>
      <c r="D190" s="2"/>
      <c r="E190" s="2"/>
      <c r="F190" s="2"/>
      <c r="G190" s="3"/>
      <c r="H190" s="3"/>
      <c r="I190" s="3"/>
      <c r="J190" s="3"/>
    </row>
    <row r="191" spans="1:10" ht="15.75" x14ac:dyDescent="0.25">
      <c r="A191" s="43" t="s">
        <v>55</v>
      </c>
      <c r="B191" s="43"/>
      <c r="C191" s="31"/>
      <c r="D191" s="31"/>
      <c r="E191" s="31"/>
      <c r="F191" s="31"/>
      <c r="G191" s="44">
        <f>SUM(G118+G120+G124+G131+G134+G137+G145+G147+G155+G157+G167+G169+G171+G175+G182+G184)</f>
        <v>329755.7</v>
      </c>
      <c r="H191" s="44">
        <f>SUM(H118+H120+H124+H131+H134+H137+H145+H147+H155+H157+H167+H169+H171+H175+H182+H184)</f>
        <v>210079.6</v>
      </c>
      <c r="I191" s="44">
        <f>SUM(I118+I120+I124+I131+I134+I137+I145+I147+I155+I157+I167+I169+I171+I175+I182+I184)</f>
        <v>119676.1</v>
      </c>
      <c r="J191" s="44">
        <f>SUM(J118+J120+J124+J131+J134+J137+J145+J147+J155+J157+J167+J169+J171+J175+J182+J184)</f>
        <v>0</v>
      </c>
    </row>
    <row r="192" spans="1:10" ht="15.75" x14ac:dyDescent="0.25">
      <c r="A192" s="43" t="s">
        <v>77</v>
      </c>
      <c r="B192" s="43"/>
      <c r="C192" s="31"/>
      <c r="D192" s="31"/>
      <c r="E192" s="31"/>
      <c r="F192" s="31"/>
      <c r="G192" s="44">
        <f>SUM(G115+G191)</f>
        <v>1831954.2000000002</v>
      </c>
      <c r="H192" s="44">
        <f>SUM(H115+H191)</f>
        <v>417597.80000000005</v>
      </c>
      <c r="I192" s="44">
        <f>SUM(I115+I191)</f>
        <v>1414356.4000000004</v>
      </c>
      <c r="J192" s="44">
        <f>SUM(J115+J191)</f>
        <v>0</v>
      </c>
    </row>
    <row r="194" spans="1:9" hidden="1" x14ac:dyDescent="0.25">
      <c r="A194" s="4" t="s">
        <v>169</v>
      </c>
      <c r="G194" s="46">
        <f>SUM(G149+G177+G181+G186)</f>
        <v>104317.3</v>
      </c>
      <c r="H194" s="46">
        <f>SUM(H149+H177+H181+H186)</f>
        <v>18791.8</v>
      </c>
      <c r="I194" s="46">
        <f>SUM(I149+I177+I181+I186)</f>
        <v>85525.5</v>
      </c>
    </row>
    <row r="195" spans="1:9" hidden="1" x14ac:dyDescent="0.25">
      <c r="A195" s="4" t="s">
        <v>170</v>
      </c>
      <c r="G195" s="46">
        <f>SUM(G115+G118+G120+G124+G131+G134+G137+G145+G148+G151+G152+G153+G155+G157+G167+G169+G171+G176+G180+G182+G185)</f>
        <v>1692916.3000000003</v>
      </c>
      <c r="H195" s="46">
        <f>SUM(H115+H118+H120+H124+H131+H134+H137+H145+H148+H151+H152+H153+H155+H157+H167+H169+H171+H176+H180+H182+H185)</f>
        <v>398236</v>
      </c>
      <c r="I195" s="46">
        <f>SUM(I115+I118+I120+I124+I131+I134+I137+I145+I148+I151+I152+I153+I155+I157+I167+I169+I171+I176+I180+I182+I185)</f>
        <v>1294680.3000000003</v>
      </c>
    </row>
  </sheetData>
  <mergeCells count="17">
    <mergeCell ref="H1:I1"/>
    <mergeCell ref="H2:I2"/>
    <mergeCell ref="H3:I3"/>
    <mergeCell ref="H4:L4"/>
    <mergeCell ref="A6:H6"/>
    <mergeCell ref="A117:J117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39370078740157483" bottom="0.39370078740157483" header="0.31496062992125984" footer="0.31496062992125984"/>
  <pageSetup paperSize="9" scale="4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</vt:lpstr>
      <vt:lpstr>'приложение 5 '!Заголовки_для_печати</vt:lpstr>
      <vt:lpstr>'приложение 5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2013-11-13T04:44:15Z</dcterms:modified>
</cp:coreProperties>
</file>